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verita.balande\Documents\Everita\Novada_domes_sedes_protokoli\2023\Domes_lemumu_pielikumi\Prot_6_27_04\"/>
    </mc:Choice>
  </mc:AlternateContent>
  <xr:revisionPtr revIDLastSave="0" documentId="13_ncr:1_{2DFFE11A-0C19-4F38-B293-A21573D3A1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J48" i="1"/>
  <c r="I48" i="1"/>
  <c r="J45" i="1"/>
  <c r="I45" i="1"/>
  <c r="J42" i="1"/>
  <c r="I42" i="1"/>
  <c r="J39" i="1"/>
  <c r="I39" i="1"/>
  <c r="J34" i="1"/>
  <c r="I34" i="1"/>
  <c r="J29" i="1"/>
  <c r="I29" i="1"/>
  <c r="J26" i="1"/>
  <c r="I26" i="1"/>
  <c r="J17" i="1"/>
  <c r="I17" i="1"/>
  <c r="J10" i="1"/>
  <c r="I10" i="1"/>
  <c r="J58" i="1" l="1"/>
  <c r="J57" i="1"/>
  <c r="I57" i="1"/>
  <c r="J56" i="1"/>
  <c r="J55" i="1" s="1"/>
  <c r="J60" i="1" s="1"/>
  <c r="I16" i="1"/>
  <c r="I58" i="1" s="1"/>
  <c r="K58" i="1" s="1"/>
  <c r="J16" i="1"/>
  <c r="K15" i="1"/>
  <c r="H15" i="1"/>
  <c r="J14" i="1"/>
  <c r="I14" i="1"/>
  <c r="I13" i="1" s="1"/>
  <c r="K53" i="1"/>
  <c r="K37" i="1"/>
  <c r="K32" i="1"/>
  <c r="K24" i="1"/>
  <c r="K22" i="1"/>
  <c r="K20" i="1"/>
  <c r="K54" i="1"/>
  <c r="K52" i="1"/>
  <c r="K51" i="1" s="1"/>
  <c r="K50" i="1"/>
  <c r="K49" i="1"/>
  <c r="K48" i="1" s="1"/>
  <c r="K47" i="1"/>
  <c r="K46" i="1"/>
  <c r="K44" i="1"/>
  <c r="K43" i="1"/>
  <c r="K42" i="1" s="1"/>
  <c r="K41" i="1"/>
  <c r="K40" i="1"/>
  <c r="K39" i="1" s="1"/>
  <c r="K36" i="1"/>
  <c r="K35" i="1"/>
  <c r="K34" i="1" s="1"/>
  <c r="K31" i="1"/>
  <c r="K30" i="1"/>
  <c r="K29" i="1" s="1"/>
  <c r="K28" i="1"/>
  <c r="K27" i="1"/>
  <c r="K26" i="1" s="1"/>
  <c r="K19" i="1"/>
  <c r="K18" i="1"/>
  <c r="K17" i="1" s="1"/>
  <c r="K12" i="1"/>
  <c r="K11" i="1"/>
  <c r="K10" i="1" s="1"/>
  <c r="H58" i="1"/>
  <c r="H57" i="1"/>
  <c r="H56" i="1"/>
  <c r="H16" i="1"/>
  <c r="H14" i="1"/>
  <c r="G59" i="1"/>
  <c r="K59" i="1" s="1"/>
  <c r="F60" i="1"/>
  <c r="E55" i="1"/>
  <c r="E60" i="1" s="1"/>
  <c r="C60" i="1"/>
  <c r="B60" i="1"/>
  <c r="C55" i="1"/>
  <c r="E53" i="1"/>
  <c r="E51" i="1"/>
  <c r="E48" i="1"/>
  <c r="E45" i="1"/>
  <c r="E42" i="1"/>
  <c r="E39" i="1"/>
  <c r="E37" i="1"/>
  <c r="E34" i="1"/>
  <c r="E32" i="1"/>
  <c r="E29" i="1"/>
  <c r="E26" i="1"/>
  <c r="E24" i="1"/>
  <c r="E22" i="1"/>
  <c r="E20" i="1"/>
  <c r="E17" i="1"/>
  <c r="K45" i="1" l="1"/>
  <c r="K14" i="1"/>
  <c r="J13" i="1"/>
  <c r="G60" i="1"/>
  <c r="I56" i="1"/>
  <c r="K56" i="1" s="1"/>
  <c r="K16" i="1"/>
  <c r="K57" i="1"/>
  <c r="K13" i="1" l="1"/>
  <c r="I55" i="1"/>
  <c r="I60" i="1" s="1"/>
  <c r="K55" i="1"/>
  <c r="K60" i="1" s="1"/>
</calcChain>
</file>

<file path=xl/sharedStrings.xml><?xml version="1.0" encoding="utf-8"?>
<sst xmlns="http://schemas.openxmlformats.org/spreadsheetml/2006/main" count="126" uniqueCount="70">
  <si>
    <t>Teritorijas nosaukums</t>
  </si>
  <si>
    <t>Naudas līdzekļu atlikums uz 31.12.2022.</t>
  </si>
  <si>
    <t>EUR</t>
  </si>
  <si>
    <t>48% no Ceļu un ielu fonda pašvaldības aģentūrai „SPODRA” pašvaldības īpašumā vai valdījumā esošo ielu uzturēšanai Alūksnes pilsētā</t>
  </si>
  <si>
    <t>52% no Ceļu un ielu fonda pagastu  apvienības pārvaldei pašvaldības valdījumā esošo ceļu uzturēšanai pagastos</t>
  </si>
  <si>
    <t>%</t>
  </si>
  <si>
    <t>2023. gads</t>
  </si>
  <si>
    <t>2024. gads</t>
  </si>
  <si>
    <t>2025. gads</t>
  </si>
  <si>
    <t>Kopā</t>
  </si>
  <si>
    <t>Alūksnes pilsēta</t>
  </si>
  <si>
    <t>-</t>
  </si>
  <si>
    <t>505 022, t.sk.:</t>
  </si>
  <si>
    <t>Ielu, t.sk. tranzīta ielu, Pilssalas tilta, ielu, pa kurām kursē sabiedriskais transports, uzturēšanai</t>
  </si>
  <si>
    <t>Ielu atjaunošanai, pārbūvei, projektēšanai, būvuzraudzībai un autoruzraudzībai, uzlabojot satiksmes drošību (publiskā ielu apgaismojuma pārbūvei, tehniskās dokumentācijas sagatavošanai ielu seguma atjaunošanai un ielu seguma atjaunošanai, caurteku pārbūvei)</t>
  </si>
  <si>
    <t>Alūksnes novada pagastu apvienības pārvalde, t.sk.</t>
  </si>
  <si>
    <t>509 774, t.sk.:</t>
  </si>
  <si>
    <t>Ar autoceļu uzturēšanas darbu veikšanu saistīto darbinieku atlīdzībai</t>
  </si>
  <si>
    <t>Autoceļu un ielu uzturēšanai, tai skaitā tranzīta ielu, tiltu, ielu un autoceļu, pa kuriem kursē sabiedriskais transports un tiek nodrošināti skolēnu pārvadājumi, uzturēšanai</t>
  </si>
  <si>
    <t>Autoceļu atjaunošanai, pārbūvei, būvuzraudzībai un autoruzraudzībai, uzlabojot satiksmes drošību</t>
  </si>
  <si>
    <t>Alsviķu pagasts</t>
  </si>
  <si>
    <t>Autoceļu, t.sk. autoceļu, pa kuriem kursē sabiedriskais transports un tiek nodrošināti skolēnu pārvadājumi, uzturēšanai</t>
  </si>
  <si>
    <t>Autoceļu atjaunošanai, pārbūvei, būvuzraudzībai un autoruzraudzībai, uzlabojot satiksmes drošību (tehniskās dokumentācijas sagatavošanai ceļa seguma atjaunošanai)</t>
  </si>
  <si>
    <t>Annas pagasts</t>
  </si>
  <si>
    <t>Autoceļu, t.sk. autoceļu, pa kuriem kursē sabiedriskais transports un tiek nodrošināti skolēnu pārvadājumi, tilta, uzturēšanai</t>
  </si>
  <si>
    <t>Ilzenes pagasts</t>
  </si>
  <si>
    <t>Jaunalūksnes pagasts</t>
  </si>
  <si>
    <t>Jaunannas pagasts</t>
  </si>
  <si>
    <t>Autoceļu, t.sk. autoceļu, pa kuriem kursē sabiedriskais transports un tiek nodrošināti skolēnu pārvadājumi, tiltu, uzturēšanai</t>
  </si>
  <si>
    <t>Autoceļu atjaunošanai, pārbūvei, būvuzraudzībai un autoruzraudzībai, uzlabojot satiksmes drošību (ceļa seguma atjaunošanai, būvuzraudzībai un autoruzraudzībai)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</si>
  <si>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</si>
  <si>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</si>
  <si>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</si>
  <si>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</si>
  <si>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</si>
  <si>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</si>
  <si>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Autoceļu atjaunošanai, pārbūvei, būvuzraudzībai un autoruzraudzībai, uzlabojot satiksmes drošību (ceļa posma pārbūvei)</t>
  </si>
  <si>
    <t>Pededzes pagasts</t>
  </si>
  <si>
    <t>Autoceļu atjaunošanai, pārbūvei, būvuzraudzībai un autoruzraudzībai, uzlabojot satiksmes drošību (tehniskās dokumentācijas sagatavošanai tilta atjaunošanai)</t>
  </si>
  <si>
    <t>Veclaicenes pagasts</t>
  </si>
  <si>
    <t>Zeltiņu pagasts</t>
  </si>
  <si>
    <t>Ziemera pagasts</t>
  </si>
  <si>
    <t>Autoceļu un ielu atjaunošanai, pārbūvei, būvuzraudzībai un autoruzraudzībai, uzlabojot satiksmes drošību</t>
  </si>
  <si>
    <t>Uzkrājuma fonds</t>
  </si>
  <si>
    <t>Pavisam kopā</t>
  </si>
  <si>
    <t>Ceļu un ielu fonda līdzekļu sadalījums 2023. gadam</t>
  </si>
  <si>
    <t>Ceļu un ielu fonda vidējā termiņa plāns 2023. – 2025. gadam, EUR</t>
  </si>
  <si>
    <t>2023.gada ceļu un ielu nesadalītie līdzekļi (uzkrājuma fonds),                           EUR</t>
  </si>
  <si>
    <t>Apstiprināts ar Alūksnes novada pašvaldības domes</t>
  </si>
  <si>
    <t>ALŪKSNES NOVADA PAŠVALDĪBAS CEĻU UN IELU FONDA</t>
  </si>
  <si>
    <t>VIDĒJĀ (TRIJU GADU) TERMIŅA PLĀNS 2023. – 2025. GADAM</t>
  </si>
  <si>
    <t>65 142, t.sk.:</t>
  </si>
  <si>
    <t>19 162, t.sk.:</t>
  </si>
  <si>
    <t>27 013, t.sk.:</t>
  </si>
  <si>
    <t xml:space="preserve">38 871, t.sk.: </t>
  </si>
  <si>
    <t>38 547, t.sk.:</t>
  </si>
  <si>
    <t>44 051, t.sk.:</t>
  </si>
  <si>
    <t>17 261, t.sk.:</t>
  </si>
  <si>
    <t>30 226, t.sk.:</t>
  </si>
  <si>
    <t>19 412, t.sk.:</t>
  </si>
  <si>
    <t>30 391, t.sk.:</t>
  </si>
  <si>
    <t>31 600, t.sk.:</t>
  </si>
  <si>
    <t>33 828, t.sk.:</t>
  </si>
  <si>
    <t>60 118, t.sk.:</t>
  </si>
  <si>
    <t>23 250, t.sk.:</t>
  </si>
  <si>
    <t>30 902, t.sk.:</t>
  </si>
  <si>
    <t>1 014 796, t.sk.:</t>
  </si>
  <si>
    <t>Domes priekšsēdētājs</t>
  </si>
  <si>
    <t>Dz.ADLERS</t>
  </si>
  <si>
    <t>27.04.2023. lēmumu Nr.105 (protokols Nr.6, 12.p.)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</si>
</sst>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 indent="2"/>
    </xf>
    <xf numFmtId="0" fontId="3" fillId="0" borderId="0" xfId="0" applyFont="1" applyAlignment="1">
      <alignment horizontal="right" indent="2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topLeftCell="A55" zoomScale="130" zoomScaleNormal="130" workbookViewId="0">
      <selection activeCell="A63" sqref="A63"/>
    </sheetView>
  </sheetViews>
  <sheetFormatPr defaultRowHeight="15" x14ac:dyDescent="0.25"/>
  <cols>
    <col min="1" max="1" width="14.42578125" customWidth="1"/>
    <col min="2" max="2" width="11.7109375" customWidth="1"/>
    <col min="3" max="3" width="13.28515625" customWidth="1"/>
    <col min="5" max="5" width="12.7109375" customWidth="1"/>
    <col min="6" max="6" width="11.5703125" customWidth="1"/>
    <col min="7" max="7" width="31.7109375" customWidth="1"/>
    <col min="9" max="10" width="8.140625" customWidth="1"/>
    <col min="11" max="11" width="10.7109375" customWidth="1"/>
  </cols>
  <sheetData>
    <row r="1" spans="1:13" ht="15" customHeight="1" x14ac:dyDescent="0.25">
      <c r="H1" s="3"/>
      <c r="I1" s="3"/>
      <c r="J1" s="3"/>
      <c r="K1" s="11" t="s">
        <v>48</v>
      </c>
    </row>
    <row r="2" spans="1:13" ht="15" customHeight="1" x14ac:dyDescent="0.25">
      <c r="H2" s="10"/>
      <c r="I2" s="10"/>
      <c r="J2" s="10"/>
      <c r="K2" s="12" t="s">
        <v>69</v>
      </c>
    </row>
    <row r="3" spans="1:13" ht="10.5" customHeight="1" x14ac:dyDescent="0.25"/>
    <row r="4" spans="1:13" ht="18.75" x14ac:dyDescent="0.25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8.75" x14ac:dyDescent="0.25">
      <c r="A5" s="24" t="s">
        <v>50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3" ht="7.5" customHeight="1" x14ac:dyDescent="0.25"/>
    <row r="7" spans="1:13" ht="30.75" customHeight="1" x14ac:dyDescent="0.25">
      <c r="A7" s="20" t="s">
        <v>0</v>
      </c>
      <c r="B7" s="20" t="s">
        <v>1</v>
      </c>
      <c r="C7" s="20" t="s">
        <v>45</v>
      </c>
      <c r="D7" s="20"/>
      <c r="E7" s="20"/>
      <c r="F7" s="20" t="s">
        <v>47</v>
      </c>
      <c r="G7" s="20" t="s">
        <v>46</v>
      </c>
      <c r="H7" s="20"/>
      <c r="I7" s="20"/>
      <c r="J7" s="20"/>
      <c r="K7" s="20"/>
    </row>
    <row r="8" spans="1:13" ht="173.25" customHeight="1" x14ac:dyDescent="0.25">
      <c r="A8" s="20"/>
      <c r="B8" s="20"/>
      <c r="C8" s="2" t="s">
        <v>3</v>
      </c>
      <c r="D8" s="20" t="s">
        <v>4</v>
      </c>
      <c r="E8" s="20"/>
      <c r="F8" s="20"/>
      <c r="G8" s="20"/>
      <c r="H8" s="20"/>
      <c r="I8" s="20"/>
      <c r="J8" s="20"/>
      <c r="K8" s="20"/>
    </row>
    <row r="9" spans="1:13" ht="36" customHeight="1" x14ac:dyDescent="0.25">
      <c r="A9" s="20"/>
      <c r="B9" s="20"/>
      <c r="C9" s="2" t="s">
        <v>2</v>
      </c>
      <c r="D9" s="2" t="s">
        <v>5</v>
      </c>
      <c r="E9" s="2" t="s">
        <v>2</v>
      </c>
      <c r="F9" s="20"/>
      <c r="G9" s="20" t="s">
        <v>6</v>
      </c>
      <c r="H9" s="20"/>
      <c r="I9" s="2" t="s">
        <v>7</v>
      </c>
      <c r="J9" s="2" t="s">
        <v>8</v>
      </c>
      <c r="K9" s="2" t="s">
        <v>9</v>
      </c>
    </row>
    <row r="10" spans="1:13" x14ac:dyDescent="0.25">
      <c r="A10" s="17" t="s">
        <v>10</v>
      </c>
      <c r="B10" s="18">
        <v>175629</v>
      </c>
      <c r="C10" s="18">
        <v>329393</v>
      </c>
      <c r="D10" s="19" t="s">
        <v>11</v>
      </c>
      <c r="E10" s="19"/>
      <c r="F10" s="19" t="s">
        <v>11</v>
      </c>
      <c r="G10" s="19" t="s">
        <v>12</v>
      </c>
      <c r="H10" s="19"/>
      <c r="I10" s="4">
        <f>I11+I12</f>
        <v>329393</v>
      </c>
      <c r="J10" s="4">
        <f>J11+J12</f>
        <v>329393</v>
      </c>
      <c r="K10" s="4">
        <f>K12+K11</f>
        <v>1163808</v>
      </c>
    </row>
    <row r="11" spans="1:13" ht="52.5" customHeight="1" x14ac:dyDescent="0.25">
      <c r="A11" s="17"/>
      <c r="B11" s="18"/>
      <c r="C11" s="18"/>
      <c r="D11" s="19"/>
      <c r="E11" s="19"/>
      <c r="F11" s="19"/>
      <c r="G11" s="6" t="s">
        <v>13</v>
      </c>
      <c r="H11" s="4">
        <v>310022</v>
      </c>
      <c r="I11" s="4">
        <v>269393</v>
      </c>
      <c r="J11" s="4">
        <v>269393</v>
      </c>
      <c r="K11" s="4">
        <f>SUM(H11:J11)</f>
        <v>848808</v>
      </c>
      <c r="M11" s="1"/>
    </row>
    <row r="12" spans="1:13" ht="127.5" customHeight="1" x14ac:dyDescent="0.25">
      <c r="A12" s="17"/>
      <c r="B12" s="18"/>
      <c r="C12" s="18"/>
      <c r="D12" s="19"/>
      <c r="E12" s="19"/>
      <c r="F12" s="19"/>
      <c r="G12" s="6" t="s">
        <v>14</v>
      </c>
      <c r="H12" s="4">
        <v>195000</v>
      </c>
      <c r="I12" s="4">
        <v>60000</v>
      </c>
      <c r="J12" s="4">
        <v>60000</v>
      </c>
      <c r="K12" s="4">
        <f>SUM(H12:J12)</f>
        <v>315000</v>
      </c>
    </row>
    <row r="13" spans="1:13" x14ac:dyDescent="0.25">
      <c r="A13" s="17" t="s">
        <v>15</v>
      </c>
      <c r="B13" s="18">
        <v>152932</v>
      </c>
      <c r="C13" s="19" t="s">
        <v>11</v>
      </c>
      <c r="D13" s="19">
        <v>100</v>
      </c>
      <c r="E13" s="18">
        <v>356842</v>
      </c>
      <c r="F13" s="19" t="s">
        <v>11</v>
      </c>
      <c r="G13" s="19" t="s">
        <v>16</v>
      </c>
      <c r="H13" s="19"/>
      <c r="I13" s="4">
        <f>SUM(I14:I16)</f>
        <v>356842</v>
      </c>
      <c r="J13" s="4">
        <f>SUM(J14:J16)</f>
        <v>356842</v>
      </c>
      <c r="K13" s="4">
        <f>SUM(K14:K16)</f>
        <v>1223458</v>
      </c>
    </row>
    <row r="14" spans="1:13" ht="33" customHeight="1" x14ac:dyDescent="0.25">
      <c r="A14" s="17"/>
      <c r="B14" s="18"/>
      <c r="C14" s="19"/>
      <c r="D14" s="19"/>
      <c r="E14" s="18"/>
      <c r="F14" s="19"/>
      <c r="G14" s="6" t="s">
        <v>17</v>
      </c>
      <c r="H14" s="4">
        <f>H35</f>
        <v>3778</v>
      </c>
      <c r="I14" s="4">
        <f>I35</f>
        <v>4000</v>
      </c>
      <c r="J14" s="4">
        <f>J35</f>
        <v>4000</v>
      </c>
      <c r="K14" s="4">
        <f>SUM(H14:J14)</f>
        <v>11778</v>
      </c>
    </row>
    <row r="15" spans="1:13" ht="90.75" customHeight="1" x14ac:dyDescent="0.25">
      <c r="A15" s="17"/>
      <c r="B15" s="18"/>
      <c r="C15" s="19"/>
      <c r="D15" s="19"/>
      <c r="E15" s="18"/>
      <c r="F15" s="19"/>
      <c r="G15" s="6" t="s">
        <v>18</v>
      </c>
      <c r="H15" s="4">
        <f>H18+H21+H23+H25+H27+H30+H33+H36+H38+H40+H43+H46+H49+H52+H54</f>
        <v>402909</v>
      </c>
      <c r="I15" s="4">
        <v>352842</v>
      </c>
      <c r="J15" s="4">
        <v>352842</v>
      </c>
      <c r="K15" s="4">
        <f t="shared" ref="K15:K16" si="0">SUM(H15:J15)</f>
        <v>1108593</v>
      </c>
      <c r="M15" s="15"/>
    </row>
    <row r="16" spans="1:13" ht="48" customHeight="1" x14ac:dyDescent="0.25">
      <c r="A16" s="17"/>
      <c r="B16" s="18"/>
      <c r="C16" s="19"/>
      <c r="D16" s="19"/>
      <c r="E16" s="18"/>
      <c r="F16" s="19"/>
      <c r="G16" s="6" t="s">
        <v>19</v>
      </c>
      <c r="H16" s="4">
        <f>H19+H28+H31+H41+H44+H47+H50</f>
        <v>103087</v>
      </c>
      <c r="I16" s="4">
        <f t="shared" ref="I16:J16" si="1">I19+I28+I31+I41+I44+I47+I50</f>
        <v>0</v>
      </c>
      <c r="J16" s="4">
        <f t="shared" si="1"/>
        <v>0</v>
      </c>
      <c r="K16" s="4">
        <f t="shared" si="0"/>
        <v>103087</v>
      </c>
      <c r="L16" s="1"/>
    </row>
    <row r="17" spans="1:16" x14ac:dyDescent="0.25">
      <c r="A17" s="17" t="s">
        <v>20</v>
      </c>
      <c r="B17" s="18">
        <v>11544</v>
      </c>
      <c r="C17" s="19" t="s">
        <v>11</v>
      </c>
      <c r="D17" s="19">
        <v>15.02</v>
      </c>
      <c r="E17" s="18">
        <f>ROUND(E13*D17%,0)</f>
        <v>53598</v>
      </c>
      <c r="F17" s="19" t="s">
        <v>11</v>
      </c>
      <c r="G17" s="19" t="s">
        <v>51</v>
      </c>
      <c r="H17" s="19"/>
      <c r="I17" s="4">
        <f>I18+I19</f>
        <v>53598</v>
      </c>
      <c r="J17" s="4">
        <f>J18+J19</f>
        <v>53598</v>
      </c>
      <c r="K17" s="4">
        <f>SUM(K18:K19)</f>
        <v>172338</v>
      </c>
    </row>
    <row r="18" spans="1:16" ht="63.75" customHeight="1" x14ac:dyDescent="0.25">
      <c r="A18" s="17"/>
      <c r="B18" s="18"/>
      <c r="C18" s="19"/>
      <c r="D18" s="19"/>
      <c r="E18" s="18"/>
      <c r="F18" s="19"/>
      <c r="G18" s="6" t="s">
        <v>21</v>
      </c>
      <c r="H18" s="4">
        <v>53598</v>
      </c>
      <c r="I18" s="4">
        <v>53598</v>
      </c>
      <c r="J18" s="4">
        <v>53598</v>
      </c>
      <c r="K18" s="4">
        <f>SUM(H18:J18)</f>
        <v>160794</v>
      </c>
      <c r="M18" s="14"/>
    </row>
    <row r="19" spans="1:16" ht="94.5" customHeight="1" x14ac:dyDescent="0.25">
      <c r="A19" s="17"/>
      <c r="B19" s="18"/>
      <c r="C19" s="19"/>
      <c r="D19" s="19"/>
      <c r="E19" s="18"/>
      <c r="F19" s="19"/>
      <c r="G19" s="6" t="s">
        <v>22</v>
      </c>
      <c r="H19" s="4">
        <v>11544</v>
      </c>
      <c r="I19" s="5">
        <v>0</v>
      </c>
      <c r="J19" s="5">
        <v>0</v>
      </c>
      <c r="K19" s="4">
        <f>SUM(H19:J19)</f>
        <v>11544</v>
      </c>
      <c r="M19" s="14"/>
    </row>
    <row r="20" spans="1:16" ht="15.75" x14ac:dyDescent="0.25">
      <c r="A20" s="17" t="s">
        <v>23</v>
      </c>
      <c r="B20" s="19">
        <v>0</v>
      </c>
      <c r="C20" s="19" t="s">
        <v>11</v>
      </c>
      <c r="D20" s="19">
        <v>5.37</v>
      </c>
      <c r="E20" s="18">
        <f>ROUND(E13*D20%,0)</f>
        <v>19162</v>
      </c>
      <c r="F20" s="19" t="s">
        <v>11</v>
      </c>
      <c r="G20" s="19" t="s">
        <v>52</v>
      </c>
      <c r="H20" s="19"/>
      <c r="I20" s="18">
        <v>19162</v>
      </c>
      <c r="J20" s="18">
        <v>19162</v>
      </c>
      <c r="K20" s="21">
        <f>H21+I20+J20</f>
        <v>57486</v>
      </c>
      <c r="M20" s="14"/>
    </row>
    <row r="21" spans="1:16" ht="63.75" customHeight="1" x14ac:dyDescent="0.25">
      <c r="A21" s="17"/>
      <c r="B21" s="19"/>
      <c r="C21" s="19"/>
      <c r="D21" s="19"/>
      <c r="E21" s="18"/>
      <c r="F21" s="19"/>
      <c r="G21" s="6" t="s">
        <v>24</v>
      </c>
      <c r="H21" s="4">
        <v>19162</v>
      </c>
      <c r="I21" s="18"/>
      <c r="J21" s="18"/>
      <c r="K21" s="22"/>
      <c r="M21" s="14"/>
    </row>
    <row r="22" spans="1:16" ht="15.75" x14ac:dyDescent="0.25">
      <c r="A22" s="17" t="s">
        <v>25</v>
      </c>
      <c r="B22" s="18">
        <v>8243</v>
      </c>
      <c r="C22" s="19" t="s">
        <v>11</v>
      </c>
      <c r="D22" s="19">
        <v>5.26</v>
      </c>
      <c r="E22" s="18">
        <f>ROUND(E13*D22%,0)</f>
        <v>18770</v>
      </c>
      <c r="F22" s="19" t="s">
        <v>11</v>
      </c>
      <c r="G22" s="19" t="s">
        <v>53</v>
      </c>
      <c r="H22" s="19"/>
      <c r="I22" s="18">
        <v>18770</v>
      </c>
      <c r="J22" s="18">
        <v>18770</v>
      </c>
      <c r="K22" s="18">
        <f>H23+I22+J22</f>
        <v>64553</v>
      </c>
      <c r="M22" s="14"/>
    </row>
    <row r="23" spans="1:16" ht="63" customHeight="1" x14ac:dyDescent="0.25">
      <c r="A23" s="17"/>
      <c r="B23" s="18"/>
      <c r="C23" s="19"/>
      <c r="D23" s="19"/>
      <c r="E23" s="18"/>
      <c r="F23" s="19"/>
      <c r="G23" s="6" t="s">
        <v>21</v>
      </c>
      <c r="H23" s="4">
        <v>27013</v>
      </c>
      <c r="I23" s="18"/>
      <c r="J23" s="18"/>
      <c r="K23" s="18"/>
      <c r="M23" s="14"/>
    </row>
    <row r="24" spans="1:16" ht="15.75" x14ac:dyDescent="0.25">
      <c r="A24" s="17" t="s">
        <v>26</v>
      </c>
      <c r="B24" s="18">
        <v>11216</v>
      </c>
      <c r="C24" s="19" t="s">
        <v>11</v>
      </c>
      <c r="D24" s="19">
        <v>7.75</v>
      </c>
      <c r="E24" s="18">
        <f>ROUND(E13*D24%,0)</f>
        <v>27655</v>
      </c>
      <c r="F24" s="19" t="s">
        <v>11</v>
      </c>
      <c r="G24" s="19" t="s">
        <v>54</v>
      </c>
      <c r="H24" s="19"/>
      <c r="I24" s="18">
        <v>27655</v>
      </c>
      <c r="J24" s="18">
        <v>27655</v>
      </c>
      <c r="K24" s="18">
        <f>H25+I24+J24</f>
        <v>94181</v>
      </c>
      <c r="M24" s="14"/>
    </row>
    <row r="25" spans="1:16" ht="66" customHeight="1" x14ac:dyDescent="0.25">
      <c r="A25" s="17"/>
      <c r="B25" s="18"/>
      <c r="C25" s="19"/>
      <c r="D25" s="19"/>
      <c r="E25" s="18"/>
      <c r="F25" s="19"/>
      <c r="G25" s="6" t="s">
        <v>21</v>
      </c>
      <c r="H25" s="4">
        <v>38871</v>
      </c>
      <c r="I25" s="18"/>
      <c r="J25" s="18"/>
      <c r="K25" s="18"/>
      <c r="M25" s="14"/>
    </row>
    <row r="26" spans="1:16" ht="15.75" x14ac:dyDescent="0.25">
      <c r="A26" s="17" t="s">
        <v>27</v>
      </c>
      <c r="B26" s="18">
        <v>19456</v>
      </c>
      <c r="C26" s="19" t="s">
        <v>11</v>
      </c>
      <c r="D26" s="19">
        <v>5.35</v>
      </c>
      <c r="E26" s="18">
        <f>ROUND(E13*D26%,0)</f>
        <v>19091</v>
      </c>
      <c r="F26" s="19" t="s">
        <v>11</v>
      </c>
      <c r="G26" s="19" t="s">
        <v>55</v>
      </c>
      <c r="H26" s="19"/>
      <c r="I26" s="4">
        <f>I27+I28</f>
        <v>19091</v>
      </c>
      <c r="J26" s="4">
        <f>J27+J28</f>
        <v>19091</v>
      </c>
      <c r="K26" s="4">
        <f>K27+K28</f>
        <v>76729</v>
      </c>
      <c r="M26" s="14"/>
    </row>
    <row r="27" spans="1:16" ht="67.5" customHeight="1" x14ac:dyDescent="0.25">
      <c r="A27" s="17"/>
      <c r="B27" s="18"/>
      <c r="C27" s="19"/>
      <c r="D27" s="19"/>
      <c r="E27" s="18"/>
      <c r="F27" s="19"/>
      <c r="G27" s="6" t="s">
        <v>28</v>
      </c>
      <c r="H27" s="4">
        <v>19091</v>
      </c>
      <c r="I27" s="4">
        <v>19091</v>
      </c>
      <c r="J27" s="4">
        <v>19091</v>
      </c>
      <c r="K27" s="4">
        <f>SUM(H27:J27)</f>
        <v>57273</v>
      </c>
      <c r="M27" s="14"/>
      <c r="P27" s="1"/>
    </row>
    <row r="28" spans="1:16" ht="84.75" customHeight="1" x14ac:dyDescent="0.25">
      <c r="A28" s="17"/>
      <c r="B28" s="18"/>
      <c r="C28" s="19"/>
      <c r="D28" s="19"/>
      <c r="E28" s="18"/>
      <c r="F28" s="19"/>
      <c r="G28" s="6" t="s">
        <v>29</v>
      </c>
      <c r="H28" s="4">
        <v>19456</v>
      </c>
      <c r="I28" s="5">
        <v>0</v>
      </c>
      <c r="J28" s="5">
        <v>0</v>
      </c>
      <c r="K28" s="4">
        <f>SUM(H28:J28)</f>
        <v>19456</v>
      </c>
      <c r="M28" s="14"/>
    </row>
    <row r="29" spans="1:16" ht="15.75" x14ac:dyDescent="0.25">
      <c r="A29" s="17" t="s">
        <v>30</v>
      </c>
      <c r="B29" s="18">
        <v>21855</v>
      </c>
      <c r="C29" s="19" t="s">
        <v>11</v>
      </c>
      <c r="D29" s="19">
        <v>6.22</v>
      </c>
      <c r="E29" s="18">
        <f>ROUND(E13*D29%,0)</f>
        <v>22196</v>
      </c>
      <c r="F29" s="19" t="s">
        <v>11</v>
      </c>
      <c r="G29" s="19" t="s">
        <v>56</v>
      </c>
      <c r="H29" s="19"/>
      <c r="I29" s="4">
        <f>I31+I30</f>
        <v>22196</v>
      </c>
      <c r="J29" s="4">
        <f>J31+J30</f>
        <v>22196</v>
      </c>
      <c r="K29" s="4">
        <f>K30+K31</f>
        <v>88443</v>
      </c>
      <c r="M29" s="14"/>
    </row>
    <row r="30" spans="1:16" ht="63" customHeight="1" x14ac:dyDescent="0.25">
      <c r="A30" s="17"/>
      <c r="B30" s="18"/>
      <c r="C30" s="19"/>
      <c r="D30" s="19"/>
      <c r="E30" s="18"/>
      <c r="F30" s="19"/>
      <c r="G30" s="6" t="s">
        <v>21</v>
      </c>
      <c r="H30" s="4">
        <v>32196</v>
      </c>
      <c r="I30" s="4">
        <v>22196</v>
      </c>
      <c r="J30" s="4">
        <v>22196</v>
      </c>
      <c r="K30" s="4">
        <f>SUM(H30:J30)</f>
        <v>76588</v>
      </c>
      <c r="M30" s="14"/>
    </row>
    <row r="31" spans="1:16" ht="100.5" customHeight="1" x14ac:dyDescent="0.25">
      <c r="A31" s="17"/>
      <c r="B31" s="18"/>
      <c r="C31" s="19"/>
      <c r="D31" s="19"/>
      <c r="E31" s="18"/>
      <c r="F31" s="6"/>
      <c r="G31" s="6" t="s">
        <v>22</v>
      </c>
      <c r="H31" s="4">
        <v>11855</v>
      </c>
      <c r="I31" s="5">
        <v>0</v>
      </c>
      <c r="J31" s="5">
        <v>0</v>
      </c>
      <c r="K31" s="4">
        <f>SUM(H31:J31)</f>
        <v>11855</v>
      </c>
      <c r="M31" s="14"/>
      <c r="P31" s="1"/>
    </row>
    <row r="32" spans="1:16" ht="15.75" x14ac:dyDescent="0.25">
      <c r="A32" s="17" t="s">
        <v>31</v>
      </c>
      <c r="B32" s="18">
        <v>1417</v>
      </c>
      <c r="C32" s="19" t="s">
        <v>11</v>
      </c>
      <c r="D32" s="19">
        <v>4.4400000000000004</v>
      </c>
      <c r="E32" s="18">
        <f>ROUND(E13*D32%,0)</f>
        <v>15844</v>
      </c>
      <c r="F32" s="19" t="s">
        <v>11</v>
      </c>
      <c r="G32" s="19" t="s">
        <v>57</v>
      </c>
      <c r="H32" s="19"/>
      <c r="I32" s="18">
        <v>15844</v>
      </c>
      <c r="J32" s="18">
        <v>15844</v>
      </c>
      <c r="K32" s="18">
        <f>H33+I32+J32</f>
        <v>48949</v>
      </c>
      <c r="M32" s="14"/>
    </row>
    <row r="33" spans="1:13" ht="75.75" customHeight="1" x14ac:dyDescent="0.25">
      <c r="A33" s="17"/>
      <c r="B33" s="18"/>
      <c r="C33" s="19"/>
      <c r="D33" s="19"/>
      <c r="E33" s="18"/>
      <c r="F33" s="19"/>
      <c r="G33" s="6" t="s">
        <v>24</v>
      </c>
      <c r="H33" s="4">
        <v>17261</v>
      </c>
      <c r="I33" s="18"/>
      <c r="J33" s="18"/>
      <c r="K33" s="18"/>
    </row>
    <row r="34" spans="1:13" x14ac:dyDescent="0.25">
      <c r="A34" s="17" t="s">
        <v>32</v>
      </c>
      <c r="B34" s="18">
        <v>14061</v>
      </c>
      <c r="C34" s="19" t="s">
        <v>11</v>
      </c>
      <c r="D34" s="19">
        <v>4.53</v>
      </c>
      <c r="E34" s="18">
        <f>ROUND(E13*D34%,0)</f>
        <v>16165</v>
      </c>
      <c r="F34" s="19" t="s">
        <v>11</v>
      </c>
      <c r="G34" s="19" t="s">
        <v>58</v>
      </c>
      <c r="H34" s="19"/>
      <c r="I34" s="4">
        <f>I35+I36</f>
        <v>16165</v>
      </c>
      <c r="J34" s="4">
        <f t="shared" ref="J34:K34" si="2">J35+J36</f>
        <v>16165</v>
      </c>
      <c r="K34" s="4">
        <f t="shared" si="2"/>
        <v>62556</v>
      </c>
    </row>
    <row r="35" spans="1:13" ht="38.25" customHeight="1" x14ac:dyDescent="0.25">
      <c r="A35" s="17"/>
      <c r="B35" s="18"/>
      <c r="C35" s="19"/>
      <c r="D35" s="19"/>
      <c r="E35" s="18"/>
      <c r="F35" s="19"/>
      <c r="G35" s="6" t="s">
        <v>17</v>
      </c>
      <c r="H35" s="4">
        <v>3778</v>
      </c>
      <c r="I35" s="4">
        <v>4000</v>
      </c>
      <c r="J35" s="4">
        <v>4000</v>
      </c>
      <c r="K35" s="4">
        <f>SUM(H35:J35)</f>
        <v>11778</v>
      </c>
    </row>
    <row r="36" spans="1:13" ht="66" customHeight="1" x14ac:dyDescent="0.25">
      <c r="A36" s="17"/>
      <c r="B36" s="18"/>
      <c r="C36" s="19"/>
      <c r="D36" s="19"/>
      <c r="E36" s="18"/>
      <c r="F36" s="19"/>
      <c r="G36" s="6" t="s">
        <v>21</v>
      </c>
      <c r="H36" s="4">
        <v>26448</v>
      </c>
      <c r="I36" s="4">
        <v>12165</v>
      </c>
      <c r="J36" s="4">
        <v>12165</v>
      </c>
      <c r="K36" s="4">
        <f>SUM(H36:J36)</f>
        <v>50778</v>
      </c>
      <c r="L36" s="1"/>
      <c r="M36" s="1"/>
    </row>
    <row r="37" spans="1:13" x14ac:dyDescent="0.25">
      <c r="A37" s="17" t="s">
        <v>33</v>
      </c>
      <c r="B37" s="19">
        <v>0</v>
      </c>
      <c r="C37" s="19" t="s">
        <v>11</v>
      </c>
      <c r="D37" s="19">
        <v>5.44</v>
      </c>
      <c r="E37" s="18">
        <f>ROUND(E13*D37%,0)</f>
        <v>19412</v>
      </c>
      <c r="F37" s="19" t="s">
        <v>11</v>
      </c>
      <c r="G37" s="19" t="s">
        <v>59</v>
      </c>
      <c r="H37" s="19"/>
      <c r="I37" s="18">
        <v>19412</v>
      </c>
      <c r="J37" s="18">
        <v>19412</v>
      </c>
      <c r="K37" s="18">
        <f>H38+I37+J37</f>
        <v>58236</v>
      </c>
    </row>
    <row r="38" spans="1:13" ht="65.25" customHeight="1" x14ac:dyDescent="0.25">
      <c r="A38" s="17"/>
      <c r="B38" s="19"/>
      <c r="C38" s="19"/>
      <c r="D38" s="19"/>
      <c r="E38" s="18"/>
      <c r="F38" s="19"/>
      <c r="G38" s="6" t="s">
        <v>21</v>
      </c>
      <c r="H38" s="4">
        <v>19412</v>
      </c>
      <c r="I38" s="18"/>
      <c r="J38" s="18"/>
      <c r="K38" s="18"/>
    </row>
    <row r="39" spans="1:13" x14ac:dyDescent="0.25">
      <c r="A39" s="17" t="s">
        <v>34</v>
      </c>
      <c r="B39" s="18">
        <v>8088</v>
      </c>
      <c r="C39" s="19" t="s">
        <v>11</v>
      </c>
      <c r="D39" s="19">
        <v>6.25</v>
      </c>
      <c r="E39" s="18">
        <f>ROUND(E13*D39%,0)</f>
        <v>22303</v>
      </c>
      <c r="F39" s="19" t="s">
        <v>11</v>
      </c>
      <c r="G39" s="19" t="s">
        <v>60</v>
      </c>
      <c r="H39" s="19"/>
      <c r="I39" s="4">
        <f>I40+I41</f>
        <v>22303</v>
      </c>
      <c r="J39" s="4">
        <f>J40+J41</f>
        <v>22303</v>
      </c>
      <c r="K39" s="4">
        <f>K40+K41</f>
        <v>74997</v>
      </c>
    </row>
    <row r="40" spans="1:13" ht="65.25" customHeight="1" x14ac:dyDescent="0.25">
      <c r="A40" s="17"/>
      <c r="B40" s="18"/>
      <c r="C40" s="19"/>
      <c r="D40" s="19"/>
      <c r="E40" s="18"/>
      <c r="F40" s="19"/>
      <c r="G40" s="6" t="s">
        <v>28</v>
      </c>
      <c r="H40" s="4">
        <v>22303</v>
      </c>
      <c r="I40" s="4">
        <v>22303</v>
      </c>
      <c r="J40" s="4">
        <v>22303</v>
      </c>
      <c r="K40" s="4">
        <f>SUM(H40:J40)</f>
        <v>66909</v>
      </c>
      <c r="L40" s="1"/>
    </row>
    <row r="41" spans="1:13" ht="94.5" customHeight="1" x14ac:dyDescent="0.25">
      <c r="A41" s="17"/>
      <c r="B41" s="18"/>
      <c r="C41" s="19"/>
      <c r="D41" s="19"/>
      <c r="E41" s="18"/>
      <c r="F41" s="6"/>
      <c r="G41" s="6" t="s">
        <v>22</v>
      </c>
      <c r="H41" s="4">
        <v>8088</v>
      </c>
      <c r="I41" s="5">
        <v>0</v>
      </c>
      <c r="J41" s="5">
        <v>0</v>
      </c>
      <c r="K41" s="4">
        <f>SUM(H41:J41)</f>
        <v>8088</v>
      </c>
    </row>
    <row r="42" spans="1:13" x14ac:dyDescent="0.25">
      <c r="A42" s="17" t="s">
        <v>35</v>
      </c>
      <c r="B42" s="18">
        <v>3374</v>
      </c>
      <c r="C42" s="19" t="s">
        <v>11</v>
      </c>
      <c r="D42" s="19">
        <v>7.91</v>
      </c>
      <c r="E42" s="18">
        <f>ROUND(E13*D42%,0)</f>
        <v>28226</v>
      </c>
      <c r="F42" s="19" t="s">
        <v>11</v>
      </c>
      <c r="G42" s="19" t="s">
        <v>61</v>
      </c>
      <c r="H42" s="19"/>
      <c r="I42" s="4">
        <f>I43+I44</f>
        <v>28226</v>
      </c>
      <c r="J42" s="4">
        <f>J43+J44</f>
        <v>28226</v>
      </c>
      <c r="K42" s="4">
        <f>K43+K44</f>
        <v>88052</v>
      </c>
    </row>
    <row r="43" spans="1:13" ht="64.5" customHeight="1" x14ac:dyDescent="0.25">
      <c r="A43" s="17"/>
      <c r="B43" s="18"/>
      <c r="C43" s="19"/>
      <c r="D43" s="19"/>
      <c r="E43" s="18"/>
      <c r="F43" s="19"/>
      <c r="G43" s="6" t="s">
        <v>21</v>
      </c>
      <c r="H43" s="4">
        <v>28226</v>
      </c>
      <c r="I43" s="4">
        <v>28226</v>
      </c>
      <c r="J43" s="4">
        <v>28226</v>
      </c>
      <c r="K43" s="4">
        <f>SUM(H43:J43)</f>
        <v>84678</v>
      </c>
    </row>
    <row r="44" spans="1:13" ht="69" customHeight="1" x14ac:dyDescent="0.25">
      <c r="A44" s="17"/>
      <c r="B44" s="18"/>
      <c r="C44" s="19"/>
      <c r="D44" s="19"/>
      <c r="E44" s="18"/>
      <c r="F44" s="19"/>
      <c r="G44" s="6" t="s">
        <v>36</v>
      </c>
      <c r="H44" s="4">
        <v>3374</v>
      </c>
      <c r="I44" s="5">
        <v>0</v>
      </c>
      <c r="J44" s="5">
        <v>0</v>
      </c>
      <c r="K44" s="4">
        <f>SUM(H44:J44)</f>
        <v>3374</v>
      </c>
      <c r="L44" s="1"/>
    </row>
    <row r="45" spans="1:13" x14ac:dyDescent="0.25">
      <c r="A45" s="17" t="s">
        <v>37</v>
      </c>
      <c r="B45" s="18">
        <v>15629</v>
      </c>
      <c r="C45" s="19" t="s">
        <v>11</v>
      </c>
      <c r="D45" s="23">
        <v>5.0999999999999996</v>
      </c>
      <c r="E45" s="18">
        <f>ROUND(E13*D45%,0)</f>
        <v>18199</v>
      </c>
      <c r="F45" s="19" t="s">
        <v>11</v>
      </c>
      <c r="G45" s="19" t="s">
        <v>62</v>
      </c>
      <c r="H45" s="19"/>
      <c r="I45" s="4">
        <f>I46+I47</f>
        <v>18199</v>
      </c>
      <c r="J45" s="4">
        <f>J46+J47</f>
        <v>18199</v>
      </c>
      <c r="K45" s="4">
        <f>K46+K47</f>
        <v>70226</v>
      </c>
    </row>
    <row r="46" spans="1:13" ht="69.75" customHeight="1" x14ac:dyDescent="0.25">
      <c r="A46" s="17"/>
      <c r="B46" s="18"/>
      <c r="C46" s="19"/>
      <c r="D46" s="23"/>
      <c r="E46" s="18"/>
      <c r="F46" s="19"/>
      <c r="G46" s="6" t="s">
        <v>24</v>
      </c>
      <c r="H46" s="4">
        <v>18199</v>
      </c>
      <c r="I46" s="4">
        <v>18199</v>
      </c>
      <c r="J46" s="4">
        <v>18199</v>
      </c>
      <c r="K46" s="4">
        <f>SUM(H46:J46)</f>
        <v>54597</v>
      </c>
    </row>
    <row r="47" spans="1:13" ht="92.25" customHeight="1" x14ac:dyDescent="0.25">
      <c r="A47" s="17"/>
      <c r="B47" s="18"/>
      <c r="C47" s="19"/>
      <c r="D47" s="23"/>
      <c r="E47" s="18"/>
      <c r="F47" s="19"/>
      <c r="G47" s="6" t="s">
        <v>38</v>
      </c>
      <c r="H47" s="4">
        <v>15629</v>
      </c>
      <c r="I47" s="5">
        <v>0</v>
      </c>
      <c r="J47" s="5">
        <v>0</v>
      </c>
      <c r="K47" s="4">
        <f>SUM(H47:J47)</f>
        <v>15629</v>
      </c>
      <c r="L47" s="1"/>
    </row>
    <row r="48" spans="1:13" x14ac:dyDescent="0.25">
      <c r="A48" s="17" t="s">
        <v>39</v>
      </c>
      <c r="B48" s="18">
        <v>33141</v>
      </c>
      <c r="C48" s="19" t="s">
        <v>11</v>
      </c>
      <c r="D48" s="19">
        <v>7.56</v>
      </c>
      <c r="E48" s="18">
        <f>ROUND(E13*D48%,0)</f>
        <v>26977</v>
      </c>
      <c r="F48" s="19" t="s">
        <v>11</v>
      </c>
      <c r="G48" s="19" t="s">
        <v>63</v>
      </c>
      <c r="H48" s="19"/>
      <c r="I48" s="4">
        <f>I49+I50</f>
        <v>26977</v>
      </c>
      <c r="J48" s="4">
        <f>J49+J50</f>
        <v>26977</v>
      </c>
      <c r="K48" s="4">
        <f>K49+K50</f>
        <v>114072</v>
      </c>
    </row>
    <row r="49" spans="1:13" ht="69.75" customHeight="1" x14ac:dyDescent="0.25">
      <c r="A49" s="17"/>
      <c r="B49" s="18"/>
      <c r="C49" s="19"/>
      <c r="D49" s="19"/>
      <c r="E49" s="18"/>
      <c r="F49" s="19"/>
      <c r="G49" s="6" t="s">
        <v>21</v>
      </c>
      <c r="H49" s="4">
        <v>26977</v>
      </c>
      <c r="I49" s="4">
        <v>26977</v>
      </c>
      <c r="J49" s="4">
        <v>26977</v>
      </c>
      <c r="K49" s="4">
        <f>SUM(H49:J49)</f>
        <v>80931</v>
      </c>
    </row>
    <row r="50" spans="1:13" ht="75" x14ac:dyDescent="0.25">
      <c r="A50" s="17"/>
      <c r="B50" s="18"/>
      <c r="C50" s="19"/>
      <c r="D50" s="19"/>
      <c r="E50" s="18"/>
      <c r="F50" s="19"/>
      <c r="G50" s="6" t="s">
        <v>29</v>
      </c>
      <c r="H50" s="4">
        <v>33141</v>
      </c>
      <c r="I50" s="5">
        <v>0</v>
      </c>
      <c r="J50" s="5">
        <v>0</v>
      </c>
      <c r="K50" s="4">
        <f>SUM(H50:J50)</f>
        <v>33141</v>
      </c>
      <c r="L50" s="1"/>
    </row>
    <row r="51" spans="1:13" x14ac:dyDescent="0.25">
      <c r="A51" s="17" t="s">
        <v>40</v>
      </c>
      <c r="B51" s="18">
        <v>4908</v>
      </c>
      <c r="C51" s="19" t="s">
        <v>11</v>
      </c>
      <c r="D51" s="19">
        <v>5.14</v>
      </c>
      <c r="E51" s="18">
        <f>ROUND(E13*D51%,0)</f>
        <v>18342</v>
      </c>
      <c r="F51" s="19" t="s">
        <v>11</v>
      </c>
      <c r="G51" s="19" t="s">
        <v>64</v>
      </c>
      <c r="H51" s="19"/>
      <c r="I51" s="4">
        <f>I52</f>
        <v>18342</v>
      </c>
      <c r="J51" s="4">
        <f>J52</f>
        <v>18342</v>
      </c>
      <c r="K51" s="4">
        <f>K52</f>
        <v>59934</v>
      </c>
    </row>
    <row r="52" spans="1:13" ht="68.25" customHeight="1" x14ac:dyDescent="0.25">
      <c r="A52" s="17"/>
      <c r="B52" s="18"/>
      <c r="C52" s="19"/>
      <c r="D52" s="19"/>
      <c r="E52" s="18"/>
      <c r="F52" s="19"/>
      <c r="G52" s="6" t="s">
        <v>24</v>
      </c>
      <c r="H52" s="4">
        <v>23250</v>
      </c>
      <c r="I52" s="4">
        <v>18342</v>
      </c>
      <c r="J52" s="4">
        <v>18342</v>
      </c>
      <c r="K52" s="4">
        <f>SUM(H52:J52)</f>
        <v>59934</v>
      </c>
    </row>
    <row r="53" spans="1:13" x14ac:dyDescent="0.25">
      <c r="A53" s="17" t="s">
        <v>41</v>
      </c>
      <c r="B53" s="19">
        <v>0</v>
      </c>
      <c r="C53" s="19" t="s">
        <v>11</v>
      </c>
      <c r="D53" s="19">
        <v>8.66</v>
      </c>
      <c r="E53" s="18">
        <f>ROUNDDOWN(E13*D53%,0)</f>
        <v>30902</v>
      </c>
      <c r="F53" s="19" t="s">
        <v>11</v>
      </c>
      <c r="G53" s="19" t="s">
        <v>65</v>
      </c>
      <c r="H53" s="19"/>
      <c r="I53" s="4">
        <v>28216</v>
      </c>
      <c r="J53" s="4">
        <v>28216</v>
      </c>
      <c r="K53" s="4">
        <f>K54</f>
        <v>87334</v>
      </c>
    </row>
    <row r="54" spans="1:13" ht="75.75" customHeight="1" x14ac:dyDescent="0.25">
      <c r="A54" s="17"/>
      <c r="B54" s="19"/>
      <c r="C54" s="19"/>
      <c r="D54" s="19"/>
      <c r="E54" s="18"/>
      <c r="F54" s="19"/>
      <c r="G54" s="6" t="s">
        <v>21</v>
      </c>
      <c r="H54" s="4">
        <v>30902</v>
      </c>
      <c r="I54" s="4">
        <v>28216</v>
      </c>
      <c r="J54" s="4">
        <v>28216</v>
      </c>
      <c r="K54" s="4">
        <f>SUM(H54:J54)</f>
        <v>87334</v>
      </c>
    </row>
    <row r="55" spans="1:13" ht="27" customHeight="1" x14ac:dyDescent="0.25">
      <c r="A55" s="13" t="s">
        <v>9</v>
      </c>
      <c r="B55" s="18">
        <v>328561</v>
      </c>
      <c r="C55" s="18">
        <f>C10</f>
        <v>329393</v>
      </c>
      <c r="D55" s="19">
        <v>100</v>
      </c>
      <c r="E55" s="18">
        <f>E13</f>
        <v>356842</v>
      </c>
      <c r="F55" s="19" t="s">
        <v>11</v>
      </c>
      <c r="G55" s="19" t="s">
        <v>66</v>
      </c>
      <c r="H55" s="19"/>
      <c r="I55" s="4">
        <f>SUM(I56:I58)</f>
        <v>686235</v>
      </c>
      <c r="J55" s="4">
        <f>SUM(J56:J58)</f>
        <v>686235</v>
      </c>
      <c r="K55" s="4">
        <f>SUM(K56:K58)</f>
        <v>2387266</v>
      </c>
    </row>
    <row r="56" spans="1:13" ht="45" x14ac:dyDescent="0.25">
      <c r="A56" s="13"/>
      <c r="B56" s="18"/>
      <c r="C56" s="18"/>
      <c r="D56" s="19"/>
      <c r="E56" s="18"/>
      <c r="F56" s="19"/>
      <c r="G56" s="6" t="s">
        <v>17</v>
      </c>
      <c r="H56" s="4">
        <f>H14</f>
        <v>3778</v>
      </c>
      <c r="I56" s="4">
        <f>I14</f>
        <v>4000</v>
      </c>
      <c r="J56" s="4">
        <f>J14</f>
        <v>4000</v>
      </c>
      <c r="K56" s="4">
        <f>SUM(H56:J56)</f>
        <v>11778</v>
      </c>
      <c r="L56" s="15"/>
    </row>
    <row r="57" spans="1:13" ht="90" x14ac:dyDescent="0.25">
      <c r="A57" s="13"/>
      <c r="B57" s="18"/>
      <c r="C57" s="18"/>
      <c r="D57" s="19"/>
      <c r="E57" s="18"/>
      <c r="F57" s="19"/>
      <c r="G57" s="6" t="s">
        <v>18</v>
      </c>
      <c r="H57" s="4">
        <f t="shared" ref="H57:J58" si="3">H11+H15</f>
        <v>712931</v>
      </c>
      <c r="I57" s="4">
        <f t="shared" si="3"/>
        <v>622235</v>
      </c>
      <c r="J57" s="4">
        <f t="shared" si="3"/>
        <v>622235</v>
      </c>
      <c r="K57" s="4">
        <f>SUM(H57:J57)</f>
        <v>1957401</v>
      </c>
    </row>
    <row r="58" spans="1:13" ht="60" x14ac:dyDescent="0.25">
      <c r="A58" s="13"/>
      <c r="B58" s="18"/>
      <c r="C58" s="18"/>
      <c r="D58" s="19"/>
      <c r="E58" s="18"/>
      <c r="F58" s="19"/>
      <c r="G58" s="6" t="s">
        <v>42</v>
      </c>
      <c r="H58" s="4">
        <f t="shared" si="3"/>
        <v>298087</v>
      </c>
      <c r="I58" s="4">
        <f t="shared" si="3"/>
        <v>60000</v>
      </c>
      <c r="J58" s="4">
        <f t="shared" si="3"/>
        <v>60000</v>
      </c>
      <c r="K58" s="4">
        <f>SUM(H58:J58)</f>
        <v>418087</v>
      </c>
    </row>
    <row r="59" spans="1:13" ht="30" x14ac:dyDescent="0.25">
      <c r="A59" s="6" t="s">
        <v>43</v>
      </c>
      <c r="B59" s="4">
        <v>9505</v>
      </c>
      <c r="C59" s="5" t="s">
        <v>11</v>
      </c>
      <c r="D59" s="19" t="s">
        <v>11</v>
      </c>
      <c r="E59" s="19"/>
      <c r="F59" s="4">
        <v>76248</v>
      </c>
      <c r="G59" s="18">
        <f>B59+F59</f>
        <v>85753</v>
      </c>
      <c r="H59" s="18"/>
      <c r="I59" s="4">
        <v>76248</v>
      </c>
      <c r="J59" s="4">
        <v>76248</v>
      </c>
      <c r="K59" s="4">
        <f>SUM(G59:J59)</f>
        <v>238249</v>
      </c>
    </row>
    <row r="60" spans="1:13" x14ac:dyDescent="0.25">
      <c r="A60" s="7" t="s">
        <v>44</v>
      </c>
      <c r="B60" s="8">
        <f>B55+B59</f>
        <v>338066</v>
      </c>
      <c r="C60" s="8">
        <f>C55</f>
        <v>329393</v>
      </c>
      <c r="D60" s="9">
        <v>100</v>
      </c>
      <c r="E60" s="8">
        <f>E55</f>
        <v>356842</v>
      </c>
      <c r="F60" s="8">
        <f>F59</f>
        <v>76248</v>
      </c>
      <c r="G60" s="25">
        <f>SUM(H56:H58)+G59</f>
        <v>1100549</v>
      </c>
      <c r="H60" s="26"/>
      <c r="I60" s="8">
        <f>I55+I59</f>
        <v>762483</v>
      </c>
      <c r="J60" s="8">
        <f>J55+J59</f>
        <v>762483</v>
      </c>
      <c r="K60" s="8">
        <f>K55+K59</f>
        <v>2625515</v>
      </c>
      <c r="M60" s="1"/>
    </row>
    <row r="63" spans="1:13" ht="15.75" x14ac:dyDescent="0.25">
      <c r="A63" s="16" t="s">
        <v>67</v>
      </c>
      <c r="B63" s="16"/>
      <c r="H63" s="16" t="s">
        <v>68</v>
      </c>
    </row>
  </sheetData>
  <mergeCells count="151">
    <mergeCell ref="A4:K4"/>
    <mergeCell ref="A5:K5"/>
    <mergeCell ref="D59:E59"/>
    <mergeCell ref="G59:H59"/>
    <mergeCell ref="G60:H60"/>
    <mergeCell ref="G53:H53"/>
    <mergeCell ref="B55:B58"/>
    <mergeCell ref="C55:C58"/>
    <mergeCell ref="D55:D58"/>
    <mergeCell ref="E55:E58"/>
    <mergeCell ref="F55:F58"/>
    <mergeCell ref="G55:H55"/>
    <mergeCell ref="A53:A54"/>
    <mergeCell ref="B53:B54"/>
    <mergeCell ref="C53:C54"/>
    <mergeCell ref="D53:D54"/>
    <mergeCell ref="E53:E54"/>
    <mergeCell ref="F53:F54"/>
    <mergeCell ref="G48:H48"/>
    <mergeCell ref="A51:A52"/>
    <mergeCell ref="B51:B52"/>
    <mergeCell ref="C51:C52"/>
    <mergeCell ref="D51:D52"/>
    <mergeCell ref="E51:E52"/>
    <mergeCell ref="F51:F52"/>
    <mergeCell ref="G51:H51"/>
    <mergeCell ref="A48:A50"/>
    <mergeCell ref="B48:B50"/>
    <mergeCell ref="C48:C50"/>
    <mergeCell ref="D48:D50"/>
    <mergeCell ref="E48:E50"/>
    <mergeCell ref="F48:F50"/>
    <mergeCell ref="G42:H42"/>
    <mergeCell ref="A45:A47"/>
    <mergeCell ref="B45:B47"/>
    <mergeCell ref="C45:C47"/>
    <mergeCell ref="D45:D47"/>
    <mergeCell ref="E45:E47"/>
    <mergeCell ref="F45:F47"/>
    <mergeCell ref="G45:H45"/>
    <mergeCell ref="A42:A44"/>
    <mergeCell ref="B42:B44"/>
    <mergeCell ref="C42:C44"/>
    <mergeCell ref="D42:D44"/>
    <mergeCell ref="E42:E44"/>
    <mergeCell ref="F42:F44"/>
    <mergeCell ref="A39:A41"/>
    <mergeCell ref="B39:B41"/>
    <mergeCell ref="C39:C41"/>
    <mergeCell ref="D39:D41"/>
    <mergeCell ref="E39:E41"/>
    <mergeCell ref="F39:F40"/>
    <mergeCell ref="G39:H39"/>
    <mergeCell ref="A37:A38"/>
    <mergeCell ref="B37:B38"/>
    <mergeCell ref="C37:C38"/>
    <mergeCell ref="D37:D38"/>
    <mergeCell ref="E37:E38"/>
    <mergeCell ref="F37:F38"/>
    <mergeCell ref="G37:H37"/>
    <mergeCell ref="G32:H32"/>
    <mergeCell ref="I37:I38"/>
    <mergeCell ref="I32:I33"/>
    <mergeCell ref="J32:J33"/>
    <mergeCell ref="K32:K33"/>
    <mergeCell ref="A34:A36"/>
    <mergeCell ref="B34:B36"/>
    <mergeCell ref="C34:C36"/>
    <mergeCell ref="D34:D36"/>
    <mergeCell ref="E34:E36"/>
    <mergeCell ref="F34:F36"/>
    <mergeCell ref="A32:A33"/>
    <mergeCell ref="B32:B33"/>
    <mergeCell ref="C32:C33"/>
    <mergeCell ref="D32:D33"/>
    <mergeCell ref="E32:E33"/>
    <mergeCell ref="F32:F33"/>
    <mergeCell ref="G34:H34"/>
    <mergeCell ref="J37:J38"/>
    <mergeCell ref="K37:K38"/>
    <mergeCell ref="A26:A28"/>
    <mergeCell ref="B26:B28"/>
    <mergeCell ref="C26:C28"/>
    <mergeCell ref="D26:D28"/>
    <mergeCell ref="E26:E28"/>
    <mergeCell ref="F26:F28"/>
    <mergeCell ref="G26:H26"/>
    <mergeCell ref="A29:A31"/>
    <mergeCell ref="B29:B31"/>
    <mergeCell ref="C29:C31"/>
    <mergeCell ref="D29:D31"/>
    <mergeCell ref="E29:E31"/>
    <mergeCell ref="F29:F30"/>
    <mergeCell ref="G29:H29"/>
    <mergeCell ref="A24:A25"/>
    <mergeCell ref="B24:B25"/>
    <mergeCell ref="C24:C25"/>
    <mergeCell ref="D24:D25"/>
    <mergeCell ref="E24:E25"/>
    <mergeCell ref="F24:F25"/>
    <mergeCell ref="I24:I25"/>
    <mergeCell ref="J24:J25"/>
    <mergeCell ref="K24:K25"/>
    <mergeCell ref="G24:H24"/>
    <mergeCell ref="G20:H20"/>
    <mergeCell ref="I20:I21"/>
    <mergeCell ref="J20:J21"/>
    <mergeCell ref="K20:K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G22:H22"/>
    <mergeCell ref="I22:I23"/>
    <mergeCell ref="J22:J23"/>
    <mergeCell ref="K22:K23"/>
    <mergeCell ref="G13:H13"/>
    <mergeCell ref="A17:A19"/>
    <mergeCell ref="B17:B19"/>
    <mergeCell ref="C17:C19"/>
    <mergeCell ref="D17:D19"/>
    <mergeCell ref="E17:E19"/>
    <mergeCell ref="F17:F19"/>
    <mergeCell ref="G17:H17"/>
    <mergeCell ref="A13:A16"/>
    <mergeCell ref="B13:B16"/>
    <mergeCell ref="C13:C16"/>
    <mergeCell ref="D13:D16"/>
    <mergeCell ref="E13:E16"/>
    <mergeCell ref="F13:F16"/>
    <mergeCell ref="A10:A12"/>
    <mergeCell ref="B10:B12"/>
    <mergeCell ref="C10:C12"/>
    <mergeCell ref="D10:E12"/>
    <mergeCell ref="F10:F12"/>
    <mergeCell ref="G10:H10"/>
    <mergeCell ref="C7:E7"/>
    <mergeCell ref="D8:E8"/>
    <mergeCell ref="G9:H9"/>
    <mergeCell ref="A7:A9"/>
    <mergeCell ref="B7:B9"/>
    <mergeCell ref="F7:F9"/>
    <mergeCell ref="G7:K8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Everita BALANDE</cp:lastModifiedBy>
  <cp:lastPrinted>2023-04-24T08:55:04Z</cp:lastPrinted>
  <dcterms:created xsi:type="dcterms:W3CDTF">2023-04-12T14:59:20Z</dcterms:created>
  <dcterms:modified xsi:type="dcterms:W3CDTF">2023-04-24T08:55:08Z</dcterms:modified>
</cp:coreProperties>
</file>