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verita.balande\Documents\Everita\Novada_domes_sedes_protokoli\2025\Domes_lemumu_pielikumi\Prot_14_31_07\"/>
    </mc:Choice>
  </mc:AlternateContent>
  <xr:revisionPtr revIDLastSave="0" documentId="13_ncr:1_{399DAF74-EA24-4884-A779-D5AAF1500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_20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4" l="1"/>
  <c r="J131" i="4"/>
  <c r="K131" i="4"/>
  <c r="I130" i="4"/>
  <c r="I29" i="4"/>
  <c r="I132" i="4" s="1"/>
  <c r="I28" i="4"/>
  <c r="I131" i="4" s="1"/>
  <c r="I27" i="4"/>
  <c r="I25" i="4"/>
  <c r="I127" i="4" s="1"/>
  <c r="I24" i="4"/>
  <c r="I23" i="4"/>
  <c r="L74" i="4"/>
  <c r="I72" i="4"/>
  <c r="I35" i="4"/>
  <c r="L35" i="4" s="1"/>
  <c r="L133" i="4"/>
  <c r="K132" i="4"/>
  <c r="J132" i="4"/>
  <c r="I129" i="4"/>
  <c r="K123" i="4"/>
  <c r="J123" i="4"/>
  <c r="I123" i="4"/>
  <c r="F120" i="4"/>
  <c r="F135" i="4" s="1"/>
  <c r="E120" i="4"/>
  <c r="E135" i="4" s="1"/>
  <c r="C120" i="4"/>
  <c r="C135" i="4" s="1"/>
  <c r="B120" i="4"/>
  <c r="B135" i="4" s="1"/>
  <c r="L119" i="4"/>
  <c r="L118" i="4" s="1"/>
  <c r="L117" i="4" s="1"/>
  <c r="K118" i="4"/>
  <c r="J118" i="4"/>
  <c r="I118" i="4"/>
  <c r="L116" i="4"/>
  <c r="L115" i="4"/>
  <c r="L114" i="4"/>
  <c r="I113" i="4"/>
  <c r="L113" i="4" s="1"/>
  <c r="L112" i="4" s="1"/>
  <c r="L111" i="4"/>
  <c r="L110" i="4"/>
  <c r="L109" i="4"/>
  <c r="I108" i="4"/>
  <c r="L108" i="4" s="1"/>
  <c r="L107" i="4" s="1"/>
  <c r="K107" i="4"/>
  <c r="J107" i="4"/>
  <c r="L106" i="4"/>
  <c r="I105" i="4"/>
  <c r="L105" i="4" s="1"/>
  <c r="L104" i="4"/>
  <c r="L103" i="4"/>
  <c r="L102" i="4"/>
  <c r="I101" i="4"/>
  <c r="L101" i="4" s="1"/>
  <c r="K100" i="4"/>
  <c r="J100" i="4"/>
  <c r="L99" i="4"/>
  <c r="L98" i="4" s="1"/>
  <c r="K98" i="4"/>
  <c r="J98" i="4"/>
  <c r="I98" i="4"/>
  <c r="L97" i="4"/>
  <c r="L96" i="4"/>
  <c r="L95" i="4"/>
  <c r="I94" i="4"/>
  <c r="L94" i="4" s="1"/>
  <c r="K93" i="4"/>
  <c r="J93" i="4"/>
  <c r="L92" i="4"/>
  <c r="L91" i="4"/>
  <c r="L90" i="4"/>
  <c r="I89" i="4"/>
  <c r="L89" i="4" s="1"/>
  <c r="L88" i="4" s="1"/>
  <c r="K88" i="4"/>
  <c r="J88" i="4"/>
  <c r="L87" i="4"/>
  <c r="L86" i="4"/>
  <c r="K85" i="4"/>
  <c r="J85" i="4"/>
  <c r="I85" i="4"/>
  <c r="L83" i="4"/>
  <c r="L82" i="4"/>
  <c r="I81" i="4"/>
  <c r="L81" i="4" s="1"/>
  <c r="L80" i="4" s="1"/>
  <c r="K80" i="4"/>
  <c r="J80" i="4"/>
  <c r="L79" i="4"/>
  <c r="L78" i="4"/>
  <c r="K77" i="4"/>
  <c r="K75" i="4" s="1"/>
  <c r="J77" i="4"/>
  <c r="I77" i="4"/>
  <c r="L76" i="4"/>
  <c r="L73" i="4"/>
  <c r="L72" i="4" s="1"/>
  <c r="K72" i="4"/>
  <c r="J72" i="4"/>
  <c r="L71" i="4"/>
  <c r="L70" i="4"/>
  <c r="L69" i="4"/>
  <c r="I68" i="4"/>
  <c r="L68" i="4" s="1"/>
  <c r="L66" i="4"/>
  <c r="K65" i="4"/>
  <c r="J65" i="4"/>
  <c r="I65" i="4"/>
  <c r="L64" i="4"/>
  <c r="L63" i="4"/>
  <c r="L62" i="4"/>
  <c r="I61" i="4"/>
  <c r="L61" i="4" s="1"/>
  <c r="K60" i="4"/>
  <c r="J60" i="4"/>
  <c r="L59" i="4"/>
  <c r="L58" i="4"/>
  <c r="L57" i="4"/>
  <c r="I56" i="4"/>
  <c r="L56" i="4" s="1"/>
  <c r="L55" i="4" s="1"/>
  <c r="K55" i="4"/>
  <c r="J55" i="4"/>
  <c r="L54" i="4"/>
  <c r="L53" i="4"/>
  <c r="I52" i="4"/>
  <c r="L52" i="4" s="1"/>
  <c r="L51" i="4" s="1"/>
  <c r="K51" i="4"/>
  <c r="J51" i="4"/>
  <c r="L50" i="4"/>
  <c r="I49" i="4"/>
  <c r="L49" i="4" s="1"/>
  <c r="L48" i="4"/>
  <c r="L47" i="4"/>
  <c r="L46" i="4"/>
  <c r="I45" i="4"/>
  <c r="L45" i="4" s="1"/>
  <c r="K44" i="4"/>
  <c r="J44" i="4"/>
  <c r="L43" i="4"/>
  <c r="I42" i="4"/>
  <c r="L42" i="4" s="1"/>
  <c r="L41" i="4"/>
  <c r="L40" i="4"/>
  <c r="L39" i="4"/>
  <c r="I38" i="4"/>
  <c r="L38" i="4" s="1"/>
  <c r="K37" i="4"/>
  <c r="J37" i="4"/>
  <c r="L34" i="4"/>
  <c r="L33" i="4"/>
  <c r="L32" i="4"/>
  <c r="I31" i="4"/>
  <c r="L31" i="4" s="1"/>
  <c r="L30" i="4" s="1"/>
  <c r="K30" i="4"/>
  <c r="J30" i="4"/>
  <c r="K27" i="4"/>
  <c r="K130" i="4" s="1"/>
  <c r="J27" i="4"/>
  <c r="J130" i="4" s="1"/>
  <c r="K25" i="4"/>
  <c r="K127" i="4" s="1"/>
  <c r="J25" i="4"/>
  <c r="J127" i="4" s="1"/>
  <c r="K24" i="4"/>
  <c r="K126" i="4" s="1"/>
  <c r="J24" i="4"/>
  <c r="K23" i="4"/>
  <c r="K125" i="4" s="1"/>
  <c r="J23" i="4"/>
  <c r="J125" i="4" s="1"/>
  <c r="K22" i="4"/>
  <c r="K124" i="4" s="1"/>
  <c r="J22" i="4"/>
  <c r="J124" i="4" s="1"/>
  <c r="K20" i="4"/>
  <c r="K121" i="4" s="1"/>
  <c r="J20" i="4"/>
  <c r="J121" i="4" s="1"/>
  <c r="I20" i="4"/>
  <c r="I121" i="4" s="1"/>
  <c r="D19" i="4"/>
  <c r="D120" i="4" s="1"/>
  <c r="L18" i="4"/>
  <c r="L129" i="4" s="1"/>
  <c r="I17" i="4"/>
  <c r="L17" i="4" s="1"/>
  <c r="L16" i="4"/>
  <c r="L15" i="4"/>
  <c r="L14" i="4"/>
  <c r="L13" i="4"/>
  <c r="L12" i="4"/>
  <c r="I11" i="4"/>
  <c r="L11" i="4" s="1"/>
  <c r="L28" i="4" l="1"/>
  <c r="L131" i="4" s="1"/>
  <c r="I26" i="4"/>
  <c r="L29" i="4"/>
  <c r="J26" i="4"/>
  <c r="J128" i="4" s="1"/>
  <c r="K26" i="4"/>
  <c r="K128" i="4" s="1"/>
  <c r="L23" i="4"/>
  <c r="L127" i="4"/>
  <c r="L37" i="4"/>
  <c r="L93" i="4"/>
  <c r="L22" i="4"/>
  <c r="L85" i="4"/>
  <c r="L84" i="4" s="1"/>
  <c r="L77" i="4"/>
  <c r="L75" i="4" s="1"/>
  <c r="K122" i="4"/>
  <c r="L20" i="4"/>
  <c r="I124" i="4"/>
  <c r="L124" i="4" s="1"/>
  <c r="I125" i="4"/>
  <c r="L125" i="4" s="1"/>
  <c r="L10" i="4"/>
  <c r="J75" i="4"/>
  <c r="L65" i="4"/>
  <c r="L60" i="4" s="1"/>
  <c r="L67" i="4"/>
  <c r="J21" i="4"/>
  <c r="L132" i="4"/>
  <c r="L123" i="4"/>
  <c r="I21" i="4"/>
  <c r="L100" i="4"/>
  <c r="L44" i="4"/>
  <c r="L121" i="4"/>
  <c r="L24" i="4"/>
  <c r="L130" i="4"/>
  <c r="L25" i="4"/>
  <c r="K21" i="4"/>
  <c r="I126" i="4"/>
  <c r="J126" i="4"/>
  <c r="L27" i="4"/>
  <c r="J122" i="4"/>
  <c r="K120" i="4" l="1"/>
  <c r="K135" i="4" s="1"/>
  <c r="L26" i="4"/>
  <c r="J120" i="4"/>
  <c r="J135" i="4" s="1"/>
  <c r="I128" i="4"/>
  <c r="L128" i="4" s="1"/>
  <c r="L21" i="4"/>
  <c r="L19" i="4" s="1"/>
  <c r="L126" i="4"/>
  <c r="L122" i="4" s="1"/>
  <c r="I122" i="4"/>
  <c r="H135" i="4" l="1"/>
  <c r="L120" i="4"/>
  <c r="L135" i="4" s="1"/>
</calcChain>
</file>

<file path=xl/sharedStrings.xml><?xml version="1.0" encoding="utf-8"?>
<sst xmlns="http://schemas.openxmlformats.org/spreadsheetml/2006/main" count="168" uniqueCount="77">
  <si>
    <t>Teritorijas nosaukums</t>
  </si>
  <si>
    <t>EUR</t>
  </si>
  <si>
    <t>52% no Ceļu un ielu fonda pagastu  apvienības pārvaldei pašvaldības valdījumā esošo ceļu uzturēšanai pagastos</t>
  </si>
  <si>
    <t>%</t>
  </si>
  <si>
    <t>2025. gads</t>
  </si>
  <si>
    <t>Kopā</t>
  </si>
  <si>
    <t>Alūksnes pilsēta</t>
  </si>
  <si>
    <t>Alūksnes novada pagastu apvienības pārvalde, t.sk.</t>
  </si>
  <si>
    <t>Ar autoceļu uzturēšanas darbu veikšanu saistīto darbinieku atlīdzībai</t>
  </si>
  <si>
    <t>Alsviķu pagasts</t>
  </si>
  <si>
    <t>Annas pagasts</t>
  </si>
  <si>
    <t>Ilzenes pagasts</t>
  </si>
  <si>
    <t>Jaunalūksnes pagasts</t>
  </si>
  <si>
    <t>Jaunannas pagasts</t>
  </si>
  <si>
    <t>Jaunlaicenes pagasts</t>
  </si>
  <si>
    <t>Kalncempju pagasts</t>
  </si>
  <si>
    <t>Liepnas pagasts</t>
  </si>
  <si>
    <t>Malienas pagasts</t>
  </si>
  <si>
    <t>Mālupes pagasts</t>
  </si>
  <si>
    <t>Mārkalnes pagasts</t>
  </si>
  <si>
    <t>Pededzes pagasts</t>
  </si>
  <si>
    <t>Veclaicenes pagasts</t>
  </si>
  <si>
    <t>Zeltiņu pagasts</t>
  </si>
  <si>
    <t>Ziemera pagasts</t>
  </si>
  <si>
    <t>Uzkrājuma fonds</t>
  </si>
  <si>
    <t>Pavisam kopā</t>
  </si>
  <si>
    <t>Apstiprināts ar Alūksnes novada pašvaldības domes</t>
  </si>
  <si>
    <t>ALŪKSNES NOVADA PAŠVALDĪBAS CEĻU UN IELU FONDA</t>
  </si>
  <si>
    <t>Domes priekšsēdētājs</t>
  </si>
  <si>
    <t>Dz.ADLERS</t>
  </si>
  <si>
    <t>2026. gads</t>
  </si>
  <si>
    <t xml:space="preserve">Ielu uzturēšanai, t.sk. </t>
  </si>
  <si>
    <t xml:space="preserve">tranzīta ielām </t>
  </si>
  <si>
    <t>tiltiem</t>
  </si>
  <si>
    <t>satiksmes drošības uzlabošanai</t>
  </si>
  <si>
    <t>ielām, pa kurām kursē sabiedriskais transports</t>
  </si>
  <si>
    <t xml:space="preserve">Autoceļu uzturēšanai, t.sk. </t>
  </si>
  <si>
    <t>autoceļiem, pa kurām kursē sabiedriskais transports</t>
  </si>
  <si>
    <t>pārējiem uzturēšanas darbiem</t>
  </si>
  <si>
    <t>Autoceļu atjaunošanai, pārbūvei, būvuzraudzībai un autoruzraudzībai, t.sk.</t>
  </si>
  <si>
    <t>pārējo auroceļu atjaunošanai, pārbūvei, būvuzraudzībai un autoruzraudzībai</t>
  </si>
  <si>
    <t>tranzītielām</t>
  </si>
  <si>
    <t>autoceļiem un ielām, pa kurām kursē sabiedriskais transports</t>
  </si>
  <si>
    <t>tranzīta ielām</t>
  </si>
  <si>
    <t>pārējo autoceļu atjaunošanai, pārbūvei, būvuzraudzībai un autoruzraudzībai</t>
  </si>
  <si>
    <t>Naudas līdzekļu atlikums uz 31.12.2024.</t>
  </si>
  <si>
    <t>VIDĒJĀ (TRIJU GADU) TERMIŅA PLĀNS 2025. – 2027. GADAM</t>
  </si>
  <si>
    <t>2027. gads</t>
  </si>
  <si>
    <t>Ceļu un ielu fonda līdzekļu sadalījums 2025. gadam</t>
  </si>
  <si>
    <t>2025.gada papildus mērķdotācija par pārņemtajiem valsts vietējo autoceļu posma kilometriem, EUR</t>
  </si>
  <si>
    <t>31 356, t.sk.:</t>
  </si>
  <si>
    <t>32 147, t.sk.:</t>
  </si>
  <si>
    <t xml:space="preserve">36 421, t.sk.: </t>
  </si>
  <si>
    <t>24 704, t.sk.:</t>
  </si>
  <si>
    <t>43 147, t.sk.:</t>
  </si>
  <si>
    <t xml:space="preserve">             21 230, t.sk.:</t>
  </si>
  <si>
    <t>25 625, t.sk.:</t>
  </si>
  <si>
    <t>26 131, t.sk.:</t>
  </si>
  <si>
    <t>36 060, t.sk.:</t>
  </si>
  <si>
    <t>47 309, t.sk.:</t>
  </si>
  <si>
    <t>39 334, t.sk.:</t>
  </si>
  <si>
    <t>20 879 , t.sk.:</t>
  </si>
  <si>
    <t>954 526, t.sk.:</t>
  </si>
  <si>
    <t>2025.gada ceļu un ielu nesadalītie līdzekļi (uzkrājuma fonds),                           EUR</t>
  </si>
  <si>
    <t>Ceļu un ielu fonda vidējā termiņa plāns 2025. – 2027. gadam, EUR</t>
  </si>
  <si>
    <t>75 363, t.sk.:</t>
  </si>
  <si>
    <t>540 254, t.sk.:</t>
  </si>
  <si>
    <t>127 584, t.sk.</t>
  </si>
  <si>
    <t>36090, t.sk.:</t>
  </si>
  <si>
    <t>Alūksnes novads</t>
  </si>
  <si>
    <t>Autoceļu atjaunošanai, pārbūvei, būvuzraudzībai un autoruzraudzībai, t.sk. autoceļiem un ielām, pa kurām kursē sabiedriskais transports</t>
  </si>
  <si>
    <t>379 448, t.sk.:</t>
  </si>
  <si>
    <t>44 458 , t.sk.:</t>
  </si>
  <si>
    <t>34 824, t.sk.:</t>
  </si>
  <si>
    <t>31.07.2025. lēmumu Nr. 197 (protokols Nr. 14, 38. p.)</t>
  </si>
  <si>
    <t>2025.gadā izdalīts no ceļu un ielu fonda uzkrātiem līdzekļiem EUR (24.04.2025. Lēmums Nr. 92; 31.07.2025. lēmums Nr. 197)</t>
  </si>
  <si>
    <t>48% no Ceļu un ielu fonda pašvaldības iestādei "SPODRA” pašvaldības īpašumā vai valdījumā esošo ielu uzturēšanai Alūksnes pilsētā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</si>
</sst>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_ ;\-0\ "/>
  </numFmts>
  <fonts count="2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Alignment="1">
      <alignment horizontal="left" vertical="center" indent="5"/>
    </xf>
    <xf numFmtId="0" fontId="6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0" fontId="5" fillId="0" borderId="0" xfId="0" applyFont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/>
    <xf numFmtId="0" fontId="1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horizontal="left" wrapText="1"/>
    </xf>
    <xf numFmtId="3" fontId="19" fillId="4" borderId="1" xfId="0" applyNumberFormat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right" wrapText="1"/>
    </xf>
    <xf numFmtId="165" fontId="10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64" fontId="13" fillId="4" borderId="1" xfId="1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164" fontId="8" fillId="4" borderId="12" xfId="1" applyNumberFormat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right" wrapText="1"/>
    </xf>
    <xf numFmtId="3" fontId="21" fillId="4" borderId="15" xfId="0" applyNumberFormat="1" applyFont="1" applyFill="1" applyBorder="1" applyAlignment="1">
      <alignment horizontal="center" vertical="center" wrapText="1"/>
    </xf>
    <xf numFmtId="1" fontId="8" fillId="4" borderId="15" xfId="1" applyNumberFormat="1" applyFont="1" applyFill="1" applyBorder="1" applyAlignment="1">
      <alignment horizontal="center" vertical="center"/>
    </xf>
    <xf numFmtId="164" fontId="8" fillId="4" borderId="16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3" fontId="9" fillId="4" borderId="12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165" fontId="10" fillId="4" borderId="15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right" vertical="center" wrapText="1"/>
    </xf>
    <xf numFmtId="3" fontId="8" fillId="4" borderId="15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3" fontId="11" fillId="4" borderId="15" xfId="0" applyNumberFormat="1" applyFon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right" vertical="center" wrapText="1"/>
    </xf>
    <xf numFmtId="164" fontId="8" fillId="4" borderId="15" xfId="1" applyNumberFormat="1" applyFont="1" applyFill="1" applyBorder="1" applyAlignment="1">
      <alignment horizontal="center" vertical="center"/>
    </xf>
    <xf numFmtId="164" fontId="8" fillId="4" borderId="12" xfId="1" applyNumberFormat="1" applyFont="1" applyFill="1" applyBorder="1" applyAlignment="1">
      <alignment horizontal="center" vertical="center" wrapText="1"/>
    </xf>
    <xf numFmtId="164" fontId="8" fillId="4" borderId="20" xfId="1" applyNumberFormat="1" applyFont="1" applyFill="1" applyBorder="1" applyAlignment="1">
      <alignment horizontal="center" vertical="center"/>
    </xf>
    <xf numFmtId="0" fontId="8" fillId="4" borderId="15" xfId="1" applyNumberFormat="1" applyFont="1" applyFill="1" applyBorder="1" applyAlignment="1">
      <alignment horizontal="center" vertical="center"/>
    </xf>
    <xf numFmtId="164" fontId="8" fillId="4" borderId="16" xfId="1" applyNumberFormat="1" applyFont="1" applyFill="1" applyBorder="1" applyAlignment="1">
      <alignment horizontal="center" vertical="center" wrapText="1"/>
    </xf>
    <xf numFmtId="164" fontId="8" fillId="4" borderId="15" xfId="1" applyNumberFormat="1" applyFont="1" applyFill="1" applyBorder="1" applyAlignment="1"/>
    <xf numFmtId="164" fontId="8" fillId="4" borderId="0" xfId="1" applyNumberFormat="1" applyFont="1" applyFill="1" applyBorder="1"/>
    <xf numFmtId="164" fontId="12" fillId="4" borderId="12" xfId="1" applyNumberFormat="1" applyFont="1" applyFill="1" applyBorder="1" applyAlignment="1">
      <alignment horizontal="center" vertical="center"/>
    </xf>
    <xf numFmtId="164" fontId="8" fillId="4" borderId="15" xfId="1" applyNumberFormat="1" applyFont="1" applyFill="1" applyBorder="1"/>
    <xf numFmtId="3" fontId="8" fillId="4" borderId="12" xfId="0" applyNumberFormat="1" applyFont="1" applyFill="1" applyBorder="1" applyAlignment="1">
      <alignment horizontal="center" vertical="center" wrapText="1"/>
    </xf>
    <xf numFmtId="3" fontId="21" fillId="4" borderId="12" xfId="0" applyNumberFormat="1" applyFont="1" applyFill="1" applyBorder="1" applyAlignment="1">
      <alignment horizontal="center"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3" fontId="10" fillId="4" borderId="16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3" fontId="2" fillId="4" borderId="1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0" borderId="14" xfId="0" applyNumberForma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4" xfId="1" applyNumberFormat="1" applyFont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2" fillId="0" borderId="14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 wrapText="1"/>
    </xf>
    <xf numFmtId="0" fontId="0" fillId="4" borderId="22" xfId="0" applyFill="1" applyBorder="1" applyAlignment="1">
      <alignment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5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164" fontId="16" fillId="4" borderId="9" xfId="1" applyNumberFormat="1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center" vertical="center" wrapText="1"/>
    </xf>
    <xf numFmtId="164" fontId="16" fillId="4" borderId="15" xfId="1" applyNumberFormat="1" applyFont="1" applyFill="1" applyBorder="1" applyAlignment="1">
      <alignment horizontal="center" vertical="center" wrapText="1"/>
    </xf>
    <xf numFmtId="164" fontId="2" fillId="4" borderId="9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15" xfId="1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 applyAlignment="1">
      <alignment horizontal="center" vertical="center" wrapText="1"/>
    </xf>
    <xf numFmtId="165" fontId="2" fillId="4" borderId="9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5" fontId="2" fillId="4" borderId="15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 indent="2"/>
    </xf>
    <xf numFmtId="0" fontId="3" fillId="0" borderId="0" xfId="0" applyFont="1" applyFill="1"/>
    <xf numFmtId="0" fontId="3" fillId="0" borderId="0" xfId="0" applyFont="1" applyFill="1" applyAlignment="1">
      <alignment horizontal="right" indent="2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AD0A-1269-48DD-8813-44632126CA14}">
  <sheetPr>
    <pageSetUpPr fitToPage="1"/>
  </sheetPr>
  <dimension ref="A1:N137"/>
  <sheetViews>
    <sheetView tabSelected="1" topLeftCell="A134" zoomScale="140" zoomScaleNormal="140" workbookViewId="0">
      <selection activeCell="H7" sqref="H7:L8"/>
    </sheetView>
  </sheetViews>
  <sheetFormatPr defaultRowHeight="15" x14ac:dyDescent="0.25"/>
  <cols>
    <col min="1" max="1" width="12.140625" customWidth="1"/>
    <col min="2" max="2" width="15.7109375" customWidth="1"/>
    <col min="3" max="3" width="13.28515625" customWidth="1"/>
    <col min="4" max="4" width="11.28515625" customWidth="1"/>
    <col min="5" max="5" width="14.28515625" style="38" customWidth="1"/>
    <col min="6" max="6" width="11.28515625" style="38" customWidth="1"/>
    <col min="7" max="7" width="12.5703125" style="38" customWidth="1"/>
    <col min="8" max="8" width="34.7109375" customWidth="1"/>
    <col min="9" max="10" width="10.28515625" customWidth="1"/>
    <col min="11" max="11" width="10.140625" customWidth="1"/>
    <col min="12" max="12" width="13" customWidth="1"/>
  </cols>
  <sheetData>
    <row r="1" spans="1:14" ht="15" customHeight="1" x14ac:dyDescent="0.25">
      <c r="H1" s="191"/>
      <c r="I1" s="192"/>
      <c r="J1" s="192"/>
      <c r="K1" s="192"/>
      <c r="L1" s="193" t="s">
        <v>26</v>
      </c>
    </row>
    <row r="2" spans="1:14" ht="15" customHeight="1" x14ac:dyDescent="0.25">
      <c r="H2" s="191"/>
      <c r="I2" s="194"/>
      <c r="J2" s="194"/>
      <c r="K2" s="194"/>
      <c r="L2" s="195" t="s">
        <v>74</v>
      </c>
    </row>
    <row r="3" spans="1:14" ht="10.5" customHeight="1" x14ac:dyDescent="0.25"/>
    <row r="4" spans="1:14" ht="18.75" x14ac:dyDescent="0.25">
      <c r="A4" s="135" t="s">
        <v>27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4" ht="18.75" x14ac:dyDescent="0.25">
      <c r="A5" s="135" t="s">
        <v>46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</row>
    <row r="6" spans="1:14" ht="7.5" customHeight="1" thickBot="1" x14ac:dyDescent="0.3"/>
    <row r="7" spans="1:14" ht="30.75" customHeight="1" x14ac:dyDescent="0.25">
      <c r="A7" s="136" t="s">
        <v>0</v>
      </c>
      <c r="B7" s="139" t="s">
        <v>45</v>
      </c>
      <c r="C7" s="139" t="s">
        <v>48</v>
      </c>
      <c r="D7" s="139"/>
      <c r="E7" s="139"/>
      <c r="F7" s="139" t="s">
        <v>63</v>
      </c>
      <c r="G7" s="196" t="s">
        <v>75</v>
      </c>
      <c r="H7" s="139" t="s">
        <v>64</v>
      </c>
      <c r="I7" s="139"/>
      <c r="J7" s="139"/>
      <c r="K7" s="139"/>
      <c r="L7" s="142"/>
    </row>
    <row r="8" spans="1:14" ht="173.25" customHeight="1" x14ac:dyDescent="0.25">
      <c r="A8" s="137"/>
      <c r="B8" s="140"/>
      <c r="C8" s="6" t="s">
        <v>76</v>
      </c>
      <c r="D8" s="144" t="s">
        <v>2</v>
      </c>
      <c r="E8" s="145"/>
      <c r="F8" s="140"/>
      <c r="G8" s="197"/>
      <c r="H8" s="140"/>
      <c r="I8" s="140"/>
      <c r="J8" s="140"/>
      <c r="K8" s="140"/>
      <c r="L8" s="143"/>
    </row>
    <row r="9" spans="1:14" ht="36" customHeight="1" thickBot="1" x14ac:dyDescent="0.3">
      <c r="A9" s="138"/>
      <c r="B9" s="141"/>
      <c r="C9" s="49" t="s">
        <v>1</v>
      </c>
      <c r="D9" s="49" t="s">
        <v>3</v>
      </c>
      <c r="E9" s="49" t="s">
        <v>1</v>
      </c>
      <c r="F9" s="141"/>
      <c r="G9" s="198"/>
      <c r="H9" s="141" t="s">
        <v>4</v>
      </c>
      <c r="I9" s="141"/>
      <c r="J9" s="49" t="s">
        <v>30</v>
      </c>
      <c r="K9" s="49" t="s">
        <v>47</v>
      </c>
      <c r="L9" s="50" t="s">
        <v>5</v>
      </c>
    </row>
    <row r="10" spans="1:14" x14ac:dyDescent="0.25">
      <c r="A10" s="97" t="s">
        <v>6</v>
      </c>
      <c r="B10" s="101">
        <v>13823</v>
      </c>
      <c r="C10" s="101">
        <v>340625</v>
      </c>
      <c r="D10" s="105">
        <v>0</v>
      </c>
      <c r="E10" s="105">
        <v>0</v>
      </c>
      <c r="F10" s="108">
        <v>0</v>
      </c>
      <c r="G10" s="119">
        <v>25000</v>
      </c>
      <c r="H10" s="95" t="s">
        <v>71</v>
      </c>
      <c r="I10" s="95"/>
      <c r="J10" s="39">
        <v>340625</v>
      </c>
      <c r="K10" s="39">
        <v>340625</v>
      </c>
      <c r="L10" s="40">
        <f>L11+L17</f>
        <v>1060698</v>
      </c>
    </row>
    <row r="11" spans="1:14" ht="30.75" customHeight="1" x14ac:dyDescent="0.25">
      <c r="A11" s="98"/>
      <c r="B11" s="102"/>
      <c r="C11" s="102"/>
      <c r="D11" s="106"/>
      <c r="E11" s="106"/>
      <c r="F11" s="109"/>
      <c r="G11" s="120"/>
      <c r="H11" s="5" t="s">
        <v>31</v>
      </c>
      <c r="I11" s="9">
        <f>I12+I13+I14+I15+I16</f>
        <v>262448</v>
      </c>
      <c r="J11" s="4">
        <v>340625</v>
      </c>
      <c r="K11" s="4">
        <v>340625</v>
      </c>
      <c r="L11" s="41">
        <f t="shared" ref="L11:L18" si="0">SUM(I11:K11)</f>
        <v>943698</v>
      </c>
      <c r="N11" s="7"/>
    </row>
    <row r="12" spans="1:14" ht="13.5" customHeight="1" x14ac:dyDescent="0.25">
      <c r="A12" s="98"/>
      <c r="B12" s="102"/>
      <c r="C12" s="102"/>
      <c r="D12" s="106"/>
      <c r="E12" s="106"/>
      <c r="F12" s="109"/>
      <c r="G12" s="120"/>
      <c r="H12" s="2" t="s">
        <v>32</v>
      </c>
      <c r="I12" s="10">
        <v>69300</v>
      </c>
      <c r="J12" s="3">
        <v>90000</v>
      </c>
      <c r="K12" s="3">
        <v>90000</v>
      </c>
      <c r="L12" s="42">
        <f t="shared" si="0"/>
        <v>249300</v>
      </c>
      <c r="N12" s="7"/>
    </row>
    <row r="13" spans="1:14" ht="13.5" customHeight="1" x14ac:dyDescent="0.25">
      <c r="A13" s="98"/>
      <c r="B13" s="102"/>
      <c r="C13" s="102"/>
      <c r="D13" s="106"/>
      <c r="E13" s="106"/>
      <c r="F13" s="109"/>
      <c r="G13" s="120"/>
      <c r="H13" s="20" t="s">
        <v>33</v>
      </c>
      <c r="I13" s="12">
        <v>0</v>
      </c>
      <c r="J13" s="12">
        <v>18000</v>
      </c>
      <c r="K13" s="12">
        <v>18000</v>
      </c>
      <c r="L13" s="43">
        <f t="shared" si="0"/>
        <v>36000</v>
      </c>
      <c r="N13" s="7"/>
    </row>
    <row r="14" spans="1:14" ht="13.5" customHeight="1" x14ac:dyDescent="0.25">
      <c r="A14" s="98"/>
      <c r="B14" s="102"/>
      <c r="C14" s="102"/>
      <c r="D14" s="106"/>
      <c r="E14" s="106"/>
      <c r="F14" s="109"/>
      <c r="G14" s="120"/>
      <c r="H14" s="20" t="s">
        <v>34</v>
      </c>
      <c r="I14" s="12">
        <v>34925</v>
      </c>
      <c r="J14" s="12">
        <v>22000</v>
      </c>
      <c r="K14" s="12">
        <v>22000</v>
      </c>
      <c r="L14" s="43">
        <f t="shared" si="0"/>
        <v>78925</v>
      </c>
      <c r="N14" s="7"/>
    </row>
    <row r="15" spans="1:14" ht="41.25" customHeight="1" x14ac:dyDescent="0.25">
      <c r="A15" s="98"/>
      <c r="B15" s="102"/>
      <c r="C15" s="102"/>
      <c r="D15" s="106"/>
      <c r="E15" s="106"/>
      <c r="F15" s="109"/>
      <c r="G15" s="120"/>
      <c r="H15" s="20" t="s">
        <v>35</v>
      </c>
      <c r="I15" s="21">
        <v>56100</v>
      </c>
      <c r="J15" s="12">
        <v>100530</v>
      </c>
      <c r="K15" s="12">
        <v>100530</v>
      </c>
      <c r="L15" s="43">
        <f t="shared" si="0"/>
        <v>257160</v>
      </c>
      <c r="N15" s="7"/>
    </row>
    <row r="16" spans="1:14" ht="41.25" customHeight="1" x14ac:dyDescent="0.25">
      <c r="A16" s="98"/>
      <c r="B16" s="102"/>
      <c r="C16" s="102"/>
      <c r="D16" s="106"/>
      <c r="E16" s="106"/>
      <c r="F16" s="109"/>
      <c r="G16" s="120"/>
      <c r="H16" s="20" t="s">
        <v>38</v>
      </c>
      <c r="I16" s="21">
        <v>102123</v>
      </c>
      <c r="J16" s="13">
        <v>110095</v>
      </c>
      <c r="K16" s="22">
        <v>110095</v>
      </c>
      <c r="L16" s="44">
        <f t="shared" si="0"/>
        <v>322313</v>
      </c>
      <c r="N16" s="7"/>
    </row>
    <row r="17" spans="1:14" ht="36" customHeight="1" x14ac:dyDescent="0.25">
      <c r="A17" s="99"/>
      <c r="B17" s="103"/>
      <c r="C17" s="103"/>
      <c r="D17" s="106"/>
      <c r="E17" s="106"/>
      <c r="F17" s="110"/>
      <c r="G17" s="160"/>
      <c r="H17" s="23" t="s">
        <v>39</v>
      </c>
      <c r="I17" s="24">
        <f>I18</f>
        <v>117000</v>
      </c>
      <c r="J17" s="25">
        <v>0</v>
      </c>
      <c r="K17" s="25">
        <v>0</v>
      </c>
      <c r="L17" s="44">
        <f t="shared" si="0"/>
        <v>117000</v>
      </c>
      <c r="N17" s="7"/>
    </row>
    <row r="18" spans="1:14" ht="19.5" customHeight="1" thickBot="1" x14ac:dyDescent="0.3">
      <c r="A18" s="100"/>
      <c r="B18" s="104"/>
      <c r="C18" s="104"/>
      <c r="D18" s="107"/>
      <c r="E18" s="107"/>
      <c r="F18" s="111"/>
      <c r="G18" s="161"/>
      <c r="H18" s="45" t="s">
        <v>43</v>
      </c>
      <c r="I18" s="46">
        <v>117000</v>
      </c>
      <c r="J18" s="47">
        <v>0</v>
      </c>
      <c r="K18" s="47">
        <v>0</v>
      </c>
      <c r="L18" s="48">
        <f t="shared" si="0"/>
        <v>117000</v>
      </c>
      <c r="N18" s="7"/>
    </row>
    <row r="19" spans="1:14" ht="15" customHeight="1" x14ac:dyDescent="0.25">
      <c r="A19" s="113" t="s">
        <v>7</v>
      </c>
      <c r="B19" s="101">
        <v>134977</v>
      </c>
      <c r="C19" s="116"/>
      <c r="D19" s="116">
        <f>SUM(D30:D116)</f>
        <v>100</v>
      </c>
      <c r="E19" s="119">
        <v>369011</v>
      </c>
      <c r="F19" s="116">
        <v>0</v>
      </c>
      <c r="G19" s="119">
        <v>36266</v>
      </c>
      <c r="H19" s="96" t="s">
        <v>66</v>
      </c>
      <c r="I19" s="96"/>
      <c r="J19" s="51">
        <v>369011</v>
      </c>
      <c r="K19" s="51">
        <v>369011</v>
      </c>
      <c r="L19" s="52">
        <f>L20+L21+L26</f>
        <v>1278276</v>
      </c>
      <c r="N19" s="7"/>
    </row>
    <row r="20" spans="1:14" ht="33" customHeight="1" x14ac:dyDescent="0.25">
      <c r="A20" s="114"/>
      <c r="B20" s="102"/>
      <c r="C20" s="117"/>
      <c r="D20" s="117"/>
      <c r="E20" s="120"/>
      <c r="F20" s="117"/>
      <c r="G20" s="120"/>
      <c r="H20" s="27" t="s">
        <v>8</v>
      </c>
      <c r="I20" s="4">
        <f>I76</f>
        <v>3787</v>
      </c>
      <c r="J20" s="11">
        <f>J76</f>
        <v>4000</v>
      </c>
      <c r="K20" s="11">
        <f>K76</f>
        <v>4000</v>
      </c>
      <c r="L20" s="53">
        <f t="shared" ref="L20:L25" si="1">SUM(I20:K20)</f>
        <v>11787</v>
      </c>
      <c r="N20" s="8"/>
    </row>
    <row r="21" spans="1:14" ht="22.5" customHeight="1" x14ac:dyDescent="0.25">
      <c r="A21" s="114"/>
      <c r="B21" s="102"/>
      <c r="C21" s="117"/>
      <c r="D21" s="117"/>
      <c r="E21" s="120"/>
      <c r="F21" s="117"/>
      <c r="G21" s="120"/>
      <c r="H21" s="27" t="s">
        <v>36</v>
      </c>
      <c r="I21" s="4">
        <f>SUM(I22:I25)</f>
        <v>422201</v>
      </c>
      <c r="J21" s="11">
        <f t="shared" ref="J21:K21" si="2">J22+J23+J24+J25</f>
        <v>365011</v>
      </c>
      <c r="K21" s="11">
        <f t="shared" si="2"/>
        <v>365011</v>
      </c>
      <c r="L21" s="53">
        <f t="shared" si="1"/>
        <v>1152223</v>
      </c>
      <c r="N21" s="7"/>
    </row>
    <row r="22" spans="1:14" ht="13.5" customHeight="1" x14ac:dyDescent="0.25">
      <c r="A22" s="114"/>
      <c r="B22" s="102"/>
      <c r="C22" s="117"/>
      <c r="D22" s="117"/>
      <c r="E22" s="120"/>
      <c r="F22" s="117"/>
      <c r="G22" s="120"/>
      <c r="H22" s="20" t="s">
        <v>33</v>
      </c>
      <c r="I22" s="3">
        <f>I39+I69</f>
        <v>3015</v>
      </c>
      <c r="J22" s="12">
        <f>J39+J69</f>
        <v>20</v>
      </c>
      <c r="K22" s="12">
        <f>K39+K69</f>
        <v>20</v>
      </c>
      <c r="L22" s="43">
        <f t="shared" si="1"/>
        <v>3055</v>
      </c>
      <c r="N22" s="8"/>
    </row>
    <row r="23" spans="1:14" ht="13.5" customHeight="1" x14ac:dyDescent="0.25">
      <c r="A23" s="114"/>
      <c r="B23" s="102"/>
      <c r="C23" s="117"/>
      <c r="D23" s="117"/>
      <c r="E23" s="120"/>
      <c r="F23" s="117"/>
      <c r="G23" s="120"/>
      <c r="H23" s="20" t="s">
        <v>34</v>
      </c>
      <c r="I23" s="3">
        <f>I32+I40+I46+I53+I57+I62+I70+I78+I82+I86+I90+I95+I102+I109+I114</f>
        <v>3116</v>
      </c>
      <c r="J23" s="12">
        <f>J32+J40+J46+J53+J57+J62+J70+J78+J82+J86+J90+J95+J102+J109+J114</f>
        <v>4850</v>
      </c>
      <c r="K23" s="12">
        <f>K32+K40+K46+K53+K57+K62+K70+K78+K82+K86+K90+K95+K102+K109+K114</f>
        <v>4850</v>
      </c>
      <c r="L23" s="43">
        <f t="shared" si="1"/>
        <v>12816</v>
      </c>
      <c r="N23" s="7"/>
    </row>
    <row r="24" spans="1:14" ht="29.25" customHeight="1" x14ac:dyDescent="0.25">
      <c r="A24" s="114"/>
      <c r="B24" s="102"/>
      <c r="C24" s="117"/>
      <c r="D24" s="117"/>
      <c r="E24" s="120"/>
      <c r="F24" s="117"/>
      <c r="G24" s="120"/>
      <c r="H24" s="20" t="s">
        <v>37</v>
      </c>
      <c r="I24" s="3">
        <f>I33+I47+I58+I63+I91+I96+I103+I110+I115</f>
        <v>41600</v>
      </c>
      <c r="J24" s="12">
        <f>J33+J47+J58+J63+J91+J96+J103+J110+J115</f>
        <v>39400</v>
      </c>
      <c r="K24" s="12">
        <f>K33+K47+K58+K63+K91+K96+K103+K110+K115</f>
        <v>39400</v>
      </c>
      <c r="L24" s="43">
        <f t="shared" si="1"/>
        <v>120400</v>
      </c>
      <c r="N24" s="8"/>
    </row>
    <row r="25" spans="1:14" ht="13.5" customHeight="1" x14ac:dyDescent="0.25">
      <c r="A25" s="114"/>
      <c r="B25" s="102"/>
      <c r="C25" s="117"/>
      <c r="D25" s="117"/>
      <c r="E25" s="120"/>
      <c r="F25" s="117"/>
      <c r="G25" s="120"/>
      <c r="H25" s="20" t="s">
        <v>38</v>
      </c>
      <c r="I25" s="3">
        <f>I34+I41+I48+I54+I59+I64+I71+I79+I83+I87+I92+I97+I104+I111+I116</f>
        <v>374470</v>
      </c>
      <c r="J25" s="12">
        <f>J34+J41+J48+J54+J59+J64+J71+J79+J83+J87+J92+J97+J104+J111+J116</f>
        <v>320741</v>
      </c>
      <c r="K25" s="12">
        <f>K34+K41+K48+K54+K59+K64+K71+K79+K83+K87+K92+K97+K104+K111+K116</f>
        <v>320741</v>
      </c>
      <c r="L25" s="43">
        <f t="shared" si="1"/>
        <v>1015952</v>
      </c>
      <c r="N25" s="7"/>
    </row>
    <row r="26" spans="1:14" ht="29.25" customHeight="1" x14ac:dyDescent="0.25">
      <c r="A26" s="114"/>
      <c r="B26" s="102"/>
      <c r="C26" s="117"/>
      <c r="D26" s="117"/>
      <c r="E26" s="120"/>
      <c r="F26" s="117"/>
      <c r="G26" s="120"/>
      <c r="H26" s="28" t="s">
        <v>39</v>
      </c>
      <c r="I26" s="37">
        <f>SUM(I27:I29)</f>
        <v>114266</v>
      </c>
      <c r="J26" s="15">
        <f>J27+J28</f>
        <v>0</v>
      </c>
      <c r="K26" s="15">
        <f>K27+K28</f>
        <v>0</v>
      </c>
      <c r="L26" s="54">
        <f t="shared" ref="L26:L28" si="3">SUM(I26:K26)</f>
        <v>114266</v>
      </c>
      <c r="N26" s="8"/>
    </row>
    <row r="27" spans="1:14" ht="16.5" customHeight="1" x14ac:dyDescent="0.25">
      <c r="A27" s="114"/>
      <c r="B27" s="102"/>
      <c r="C27" s="117"/>
      <c r="D27" s="117"/>
      <c r="E27" s="120"/>
      <c r="F27" s="117"/>
      <c r="G27" s="120"/>
      <c r="H27" s="29" t="s">
        <v>33</v>
      </c>
      <c r="I27" s="3">
        <f>I73+I99</f>
        <v>41510</v>
      </c>
      <c r="J27" s="12">
        <f t="shared" ref="J27:K27" si="4">J99</f>
        <v>0</v>
      </c>
      <c r="K27" s="12">
        <f t="shared" si="4"/>
        <v>0</v>
      </c>
      <c r="L27" s="43">
        <f t="shared" si="3"/>
        <v>41510</v>
      </c>
      <c r="N27" s="7"/>
    </row>
    <row r="28" spans="1:14" ht="32.25" customHeight="1" x14ac:dyDescent="0.25">
      <c r="A28" s="114"/>
      <c r="B28" s="102"/>
      <c r="C28" s="117"/>
      <c r="D28" s="117"/>
      <c r="E28" s="120"/>
      <c r="F28" s="117"/>
      <c r="G28" s="120"/>
      <c r="H28" s="20" t="s">
        <v>37</v>
      </c>
      <c r="I28" s="3">
        <f>I36</f>
        <v>18872</v>
      </c>
      <c r="J28" s="30">
        <v>0</v>
      </c>
      <c r="K28" s="30">
        <v>0</v>
      </c>
      <c r="L28" s="43">
        <f t="shared" si="3"/>
        <v>18872</v>
      </c>
      <c r="N28" s="7"/>
    </row>
    <row r="29" spans="1:14" ht="32.25" customHeight="1" thickBot="1" x14ac:dyDescent="0.3">
      <c r="A29" s="115"/>
      <c r="B29" s="131"/>
      <c r="C29" s="118"/>
      <c r="D29" s="118"/>
      <c r="E29" s="121"/>
      <c r="F29" s="118"/>
      <c r="G29" s="121"/>
      <c r="H29" s="55" t="s">
        <v>44</v>
      </c>
      <c r="I29" s="56">
        <f>I43+I50+I66+I74+I106</f>
        <v>53884</v>
      </c>
      <c r="J29" s="57">
        <v>0</v>
      </c>
      <c r="K29" s="57">
        <v>0</v>
      </c>
      <c r="L29" s="58">
        <f>I29</f>
        <v>53884</v>
      </c>
      <c r="N29" s="7"/>
    </row>
    <row r="30" spans="1:14" ht="15.75" customHeight="1" x14ac:dyDescent="0.25">
      <c r="A30" s="113" t="s">
        <v>9</v>
      </c>
      <c r="B30" s="101">
        <v>4719</v>
      </c>
      <c r="C30" s="116"/>
      <c r="D30" s="116">
        <v>14.03</v>
      </c>
      <c r="E30" s="119">
        <v>51772</v>
      </c>
      <c r="F30" s="122">
        <v>0</v>
      </c>
      <c r="G30" s="119">
        <v>18872</v>
      </c>
      <c r="H30" s="112" t="s">
        <v>65</v>
      </c>
      <c r="I30" s="112"/>
      <c r="J30" s="51">
        <f>J31</f>
        <v>51772</v>
      </c>
      <c r="K30" s="51">
        <f>K31</f>
        <v>51772</v>
      </c>
      <c r="L30" s="52">
        <f>L31</f>
        <v>160035</v>
      </c>
      <c r="N30" s="8"/>
    </row>
    <row r="31" spans="1:14" ht="22.5" customHeight="1" x14ac:dyDescent="0.25">
      <c r="A31" s="114"/>
      <c r="B31" s="102"/>
      <c r="C31" s="117"/>
      <c r="D31" s="117"/>
      <c r="E31" s="120"/>
      <c r="F31" s="123"/>
      <c r="G31" s="120"/>
      <c r="H31" s="27" t="s">
        <v>36</v>
      </c>
      <c r="I31" s="11">
        <f>SUM(I32:I34)</f>
        <v>56491</v>
      </c>
      <c r="J31" s="11">
        <v>51772</v>
      </c>
      <c r="K31" s="11">
        <v>51772</v>
      </c>
      <c r="L31" s="53">
        <f>SUM(I31:K31)</f>
        <v>160035</v>
      </c>
      <c r="N31" s="7"/>
    </row>
    <row r="32" spans="1:14" ht="13.5" customHeight="1" x14ac:dyDescent="0.25">
      <c r="A32" s="114"/>
      <c r="B32" s="102"/>
      <c r="C32" s="117"/>
      <c r="D32" s="117"/>
      <c r="E32" s="120"/>
      <c r="F32" s="123"/>
      <c r="G32" s="120"/>
      <c r="H32" s="20" t="s">
        <v>34</v>
      </c>
      <c r="I32" s="12">
        <v>150</v>
      </c>
      <c r="J32" s="12">
        <v>150</v>
      </c>
      <c r="K32" s="12">
        <v>150</v>
      </c>
      <c r="L32" s="43">
        <f>SUM(I32:K32)</f>
        <v>450</v>
      </c>
      <c r="N32" s="8"/>
    </row>
    <row r="33" spans="1:14" ht="27.75" customHeight="1" x14ac:dyDescent="0.25">
      <c r="A33" s="114"/>
      <c r="B33" s="102"/>
      <c r="C33" s="117"/>
      <c r="D33" s="117"/>
      <c r="E33" s="120"/>
      <c r="F33" s="123"/>
      <c r="G33" s="120"/>
      <c r="H33" s="20" t="s">
        <v>37</v>
      </c>
      <c r="I33" s="12">
        <v>7000</v>
      </c>
      <c r="J33" s="12">
        <v>7000</v>
      </c>
      <c r="K33" s="12">
        <v>7000</v>
      </c>
      <c r="L33" s="43">
        <f>SUM(I33:K33)</f>
        <v>21000</v>
      </c>
      <c r="N33" s="7"/>
    </row>
    <row r="34" spans="1:14" ht="13.5" customHeight="1" x14ac:dyDescent="0.25">
      <c r="A34" s="114"/>
      <c r="B34" s="102"/>
      <c r="C34" s="117"/>
      <c r="D34" s="117"/>
      <c r="E34" s="120"/>
      <c r="F34" s="123"/>
      <c r="G34" s="120"/>
      <c r="H34" s="20" t="s">
        <v>38</v>
      </c>
      <c r="I34" s="14">
        <v>49341</v>
      </c>
      <c r="J34" s="14">
        <v>44622</v>
      </c>
      <c r="K34" s="14">
        <v>44622</v>
      </c>
      <c r="L34" s="43">
        <f t="shared" ref="L34" si="5">SUM(I34:K34)</f>
        <v>138585</v>
      </c>
      <c r="N34" s="8"/>
    </row>
    <row r="35" spans="1:14" ht="27.75" customHeight="1" x14ac:dyDescent="0.25">
      <c r="A35" s="114"/>
      <c r="B35" s="102"/>
      <c r="C35" s="117"/>
      <c r="D35" s="117"/>
      <c r="E35" s="120"/>
      <c r="F35" s="123"/>
      <c r="G35" s="120"/>
      <c r="H35" s="28" t="s">
        <v>39</v>
      </c>
      <c r="I35" s="11">
        <f>I36</f>
        <v>18872</v>
      </c>
      <c r="J35" s="11">
        <v>0</v>
      </c>
      <c r="K35" s="11">
        <v>0</v>
      </c>
      <c r="L35" s="53">
        <f>I35</f>
        <v>18872</v>
      </c>
      <c r="N35" s="8"/>
    </row>
    <row r="36" spans="1:14" ht="30.75" customHeight="1" thickBot="1" x14ac:dyDescent="0.3">
      <c r="A36" s="115"/>
      <c r="B36" s="131"/>
      <c r="C36" s="118"/>
      <c r="D36" s="118"/>
      <c r="E36" s="121"/>
      <c r="F36" s="124"/>
      <c r="G36" s="121"/>
      <c r="H36" s="59" t="s">
        <v>37</v>
      </c>
      <c r="I36" s="60">
        <v>18872</v>
      </c>
      <c r="J36" s="61">
        <v>0</v>
      </c>
      <c r="K36" s="61">
        <v>0</v>
      </c>
      <c r="L36" s="62">
        <v>18872</v>
      </c>
      <c r="N36" s="8"/>
    </row>
    <row r="37" spans="1:14" ht="15.75" customHeight="1" x14ac:dyDescent="0.25">
      <c r="A37" s="113" t="s">
        <v>10</v>
      </c>
      <c r="B37" s="116">
        <v>9547</v>
      </c>
      <c r="C37" s="116"/>
      <c r="D37" s="116">
        <v>5.91</v>
      </c>
      <c r="E37" s="119">
        <v>21809</v>
      </c>
      <c r="F37" s="116">
        <v>0</v>
      </c>
      <c r="G37" s="116">
        <v>0</v>
      </c>
      <c r="H37" s="112" t="s">
        <v>50</v>
      </c>
      <c r="I37" s="112"/>
      <c r="J37" s="51">
        <f>J38</f>
        <v>21809</v>
      </c>
      <c r="K37" s="51">
        <f>K38</f>
        <v>21809</v>
      </c>
      <c r="L37" s="52">
        <f>L38+L42</f>
        <v>74974</v>
      </c>
      <c r="N37" s="8"/>
    </row>
    <row r="38" spans="1:14" ht="22.5" customHeight="1" x14ac:dyDescent="0.25">
      <c r="A38" s="114"/>
      <c r="B38" s="117"/>
      <c r="C38" s="117"/>
      <c r="D38" s="117"/>
      <c r="E38" s="120"/>
      <c r="F38" s="117"/>
      <c r="G38" s="117"/>
      <c r="H38" s="27" t="s">
        <v>36</v>
      </c>
      <c r="I38" s="11">
        <f>SUM(I39:I41)</f>
        <v>21856</v>
      </c>
      <c r="J38" s="11">
        <v>21809</v>
      </c>
      <c r="K38" s="11">
        <v>21809</v>
      </c>
      <c r="L38" s="53">
        <f>SUM(I38:K38)</f>
        <v>65474</v>
      </c>
      <c r="N38" s="7"/>
    </row>
    <row r="39" spans="1:14" ht="15.75" customHeight="1" x14ac:dyDescent="0.25">
      <c r="A39" s="114"/>
      <c r="B39" s="117"/>
      <c r="C39" s="117"/>
      <c r="D39" s="117"/>
      <c r="E39" s="120"/>
      <c r="F39" s="117"/>
      <c r="G39" s="117"/>
      <c r="H39" s="31" t="s">
        <v>33</v>
      </c>
      <c r="I39" s="14">
        <v>3000</v>
      </c>
      <c r="J39" s="14">
        <v>10</v>
      </c>
      <c r="K39" s="14">
        <v>10</v>
      </c>
      <c r="L39" s="43">
        <f>SUM(I39:K39)</f>
        <v>3020</v>
      </c>
      <c r="N39" s="8"/>
    </row>
    <row r="40" spans="1:14" ht="13.5" customHeight="1" x14ac:dyDescent="0.25">
      <c r="A40" s="114"/>
      <c r="B40" s="117"/>
      <c r="C40" s="117"/>
      <c r="D40" s="117"/>
      <c r="E40" s="120"/>
      <c r="F40" s="117"/>
      <c r="G40" s="117"/>
      <c r="H40" s="20" t="s">
        <v>34</v>
      </c>
      <c r="I40" s="12">
        <v>451</v>
      </c>
      <c r="J40" s="12">
        <v>700</v>
      </c>
      <c r="K40" s="12">
        <v>700</v>
      </c>
      <c r="L40" s="43">
        <f>SUM(I40:K40)</f>
        <v>1851</v>
      </c>
      <c r="N40" s="7"/>
    </row>
    <row r="41" spans="1:14" ht="13.5" customHeight="1" x14ac:dyDescent="0.25">
      <c r="A41" s="114"/>
      <c r="B41" s="117"/>
      <c r="C41" s="117"/>
      <c r="D41" s="117"/>
      <c r="E41" s="120"/>
      <c r="F41" s="117"/>
      <c r="G41" s="117"/>
      <c r="H41" s="20" t="s">
        <v>38</v>
      </c>
      <c r="I41" s="12">
        <v>18405</v>
      </c>
      <c r="J41" s="12">
        <v>21099</v>
      </c>
      <c r="K41" s="12">
        <v>21099</v>
      </c>
      <c r="L41" s="43">
        <f>SUM(I41:K41)</f>
        <v>60603</v>
      </c>
      <c r="N41" s="7"/>
    </row>
    <row r="42" spans="1:14" ht="27.75" customHeight="1" x14ac:dyDescent="0.25">
      <c r="A42" s="114"/>
      <c r="B42" s="117"/>
      <c r="C42" s="117"/>
      <c r="D42" s="117"/>
      <c r="E42" s="120"/>
      <c r="F42" s="117"/>
      <c r="G42" s="117"/>
      <c r="H42" s="28" t="s">
        <v>39</v>
      </c>
      <c r="I42" s="15">
        <f>I43</f>
        <v>9500</v>
      </c>
      <c r="J42" s="11">
        <v>0</v>
      </c>
      <c r="K42" s="11">
        <v>0</v>
      </c>
      <c r="L42" s="54">
        <f t="shared" ref="L42:L43" si="6">SUM(I42:K42)</f>
        <v>9500</v>
      </c>
      <c r="N42" s="7"/>
    </row>
    <row r="43" spans="1:14" ht="25.5" customHeight="1" thickBot="1" x14ac:dyDescent="0.3">
      <c r="A43" s="115"/>
      <c r="B43" s="118"/>
      <c r="C43" s="118"/>
      <c r="D43" s="118"/>
      <c r="E43" s="121"/>
      <c r="F43" s="118"/>
      <c r="G43" s="118"/>
      <c r="H43" s="55" t="s">
        <v>44</v>
      </c>
      <c r="I43" s="63">
        <v>9500</v>
      </c>
      <c r="J43" s="61">
        <v>0</v>
      </c>
      <c r="K43" s="61">
        <v>0</v>
      </c>
      <c r="L43" s="58">
        <f t="shared" si="6"/>
        <v>9500</v>
      </c>
      <c r="N43" s="7"/>
    </row>
    <row r="44" spans="1:14" ht="15.75" customHeight="1" x14ac:dyDescent="0.25">
      <c r="A44" s="113" t="s">
        <v>11</v>
      </c>
      <c r="B44" s="101">
        <v>7128</v>
      </c>
      <c r="C44" s="116"/>
      <c r="D44" s="132">
        <v>6.78</v>
      </c>
      <c r="E44" s="119">
        <v>25019</v>
      </c>
      <c r="F44" s="116">
        <v>0</v>
      </c>
      <c r="G44" s="116">
        <v>0</v>
      </c>
      <c r="H44" s="112" t="s">
        <v>51</v>
      </c>
      <c r="I44" s="112"/>
      <c r="J44" s="51">
        <f>J45</f>
        <v>25019</v>
      </c>
      <c r="K44" s="51">
        <f>K45</f>
        <v>25019</v>
      </c>
      <c r="L44" s="52">
        <f>L45+L49</f>
        <v>82185</v>
      </c>
      <c r="N44" s="8"/>
    </row>
    <row r="45" spans="1:14" ht="22.5" customHeight="1" x14ac:dyDescent="0.25">
      <c r="A45" s="114"/>
      <c r="B45" s="102"/>
      <c r="C45" s="117"/>
      <c r="D45" s="133"/>
      <c r="E45" s="120"/>
      <c r="F45" s="117"/>
      <c r="G45" s="117"/>
      <c r="H45" s="27" t="s">
        <v>36</v>
      </c>
      <c r="I45" s="11">
        <f>SUM(I46:I48)</f>
        <v>25147</v>
      </c>
      <c r="J45" s="11">
        <v>25019</v>
      </c>
      <c r="K45" s="11">
        <v>25019</v>
      </c>
      <c r="L45" s="53">
        <f>SUM(I45:K45)</f>
        <v>75185</v>
      </c>
      <c r="N45" s="8"/>
    </row>
    <row r="46" spans="1:14" ht="13.5" customHeight="1" x14ac:dyDescent="0.25">
      <c r="A46" s="114"/>
      <c r="B46" s="102"/>
      <c r="C46" s="117"/>
      <c r="D46" s="133"/>
      <c r="E46" s="120"/>
      <c r="F46" s="117"/>
      <c r="G46" s="117"/>
      <c r="H46" s="20" t="s">
        <v>34</v>
      </c>
      <c r="I46" s="12">
        <v>250</v>
      </c>
      <c r="J46" s="12">
        <v>300</v>
      </c>
      <c r="K46" s="12">
        <v>300</v>
      </c>
      <c r="L46" s="43">
        <f>SUM(I46:K46)</f>
        <v>850</v>
      </c>
      <c r="N46" s="7"/>
    </row>
    <row r="47" spans="1:14" ht="27.75" customHeight="1" x14ac:dyDescent="0.25">
      <c r="A47" s="114"/>
      <c r="B47" s="102"/>
      <c r="C47" s="117"/>
      <c r="D47" s="133"/>
      <c r="E47" s="120"/>
      <c r="F47" s="117"/>
      <c r="G47" s="117"/>
      <c r="H47" s="20" t="s">
        <v>37</v>
      </c>
      <c r="I47" s="12">
        <v>5500</v>
      </c>
      <c r="J47" s="12">
        <v>5700</v>
      </c>
      <c r="K47" s="12">
        <v>5700</v>
      </c>
      <c r="L47" s="43">
        <f>SUM(I47:K47)</f>
        <v>16900</v>
      </c>
      <c r="N47" s="7"/>
    </row>
    <row r="48" spans="1:14" ht="13.5" customHeight="1" x14ac:dyDescent="0.25">
      <c r="A48" s="114"/>
      <c r="B48" s="102"/>
      <c r="C48" s="117"/>
      <c r="D48" s="133"/>
      <c r="E48" s="120"/>
      <c r="F48" s="117"/>
      <c r="G48" s="117"/>
      <c r="H48" s="20" t="s">
        <v>38</v>
      </c>
      <c r="I48" s="32">
        <v>19397</v>
      </c>
      <c r="J48" s="16">
        <v>19019</v>
      </c>
      <c r="K48" s="16">
        <v>19019</v>
      </c>
      <c r="L48" s="64">
        <f>SUM(I48:K48)</f>
        <v>57435</v>
      </c>
      <c r="N48" s="7"/>
    </row>
    <row r="49" spans="1:14" ht="27.75" customHeight="1" x14ac:dyDescent="0.25">
      <c r="A49" s="114"/>
      <c r="B49" s="102"/>
      <c r="C49" s="117"/>
      <c r="D49" s="133"/>
      <c r="E49" s="120"/>
      <c r="F49" s="117"/>
      <c r="G49" s="117"/>
      <c r="H49" s="28" t="s">
        <v>39</v>
      </c>
      <c r="I49" s="15">
        <f>I50</f>
        <v>7000</v>
      </c>
      <c r="J49" s="15">
        <v>0</v>
      </c>
      <c r="K49" s="15">
        <v>0</v>
      </c>
      <c r="L49" s="54">
        <f t="shared" ref="L49:L50" si="7">SUM(I49:K49)</f>
        <v>7000</v>
      </c>
      <c r="N49" s="7"/>
    </row>
    <row r="50" spans="1:14" ht="25.5" customHeight="1" thickBot="1" x14ac:dyDescent="0.3">
      <c r="A50" s="115"/>
      <c r="B50" s="131"/>
      <c r="C50" s="118"/>
      <c r="D50" s="134"/>
      <c r="E50" s="121"/>
      <c r="F50" s="118"/>
      <c r="G50" s="118"/>
      <c r="H50" s="55" t="s">
        <v>44</v>
      </c>
      <c r="I50" s="63">
        <v>7000</v>
      </c>
      <c r="J50" s="65">
        <v>0</v>
      </c>
      <c r="K50" s="65">
        <v>0</v>
      </c>
      <c r="L50" s="58">
        <f t="shared" si="7"/>
        <v>7000</v>
      </c>
      <c r="N50" s="7"/>
    </row>
    <row r="51" spans="1:14" ht="15.75" x14ac:dyDescent="0.25">
      <c r="A51" s="125" t="s">
        <v>12</v>
      </c>
      <c r="B51" s="128">
        <v>7970</v>
      </c>
      <c r="C51" s="96"/>
      <c r="D51" s="96">
        <v>7.71</v>
      </c>
      <c r="E51" s="151">
        <v>28451</v>
      </c>
      <c r="F51" s="96">
        <v>0</v>
      </c>
      <c r="G51" s="96">
        <v>0</v>
      </c>
      <c r="H51" s="112" t="s">
        <v>52</v>
      </c>
      <c r="I51" s="112"/>
      <c r="J51" s="51">
        <f>J52</f>
        <v>28451</v>
      </c>
      <c r="K51" s="51">
        <f>K52</f>
        <v>28451</v>
      </c>
      <c r="L51" s="52">
        <f>L52</f>
        <v>93323</v>
      </c>
      <c r="N51" s="8"/>
    </row>
    <row r="52" spans="1:14" ht="30.75" customHeight="1" x14ac:dyDescent="0.25">
      <c r="A52" s="126"/>
      <c r="B52" s="129"/>
      <c r="C52" s="146"/>
      <c r="D52" s="146"/>
      <c r="E52" s="152"/>
      <c r="F52" s="146"/>
      <c r="G52" s="146"/>
      <c r="H52" s="27" t="s">
        <v>36</v>
      </c>
      <c r="I52" s="11">
        <f>SUM(I53:I54)</f>
        <v>36421</v>
      </c>
      <c r="J52" s="11">
        <v>28451</v>
      </c>
      <c r="K52" s="11">
        <v>28451</v>
      </c>
      <c r="L52" s="53">
        <f>SUM(I52:K52)</f>
        <v>93323</v>
      </c>
      <c r="N52" s="8"/>
    </row>
    <row r="53" spans="1:14" ht="15" customHeight="1" x14ac:dyDescent="0.25">
      <c r="A53" s="126"/>
      <c r="B53" s="129"/>
      <c r="C53" s="146"/>
      <c r="D53" s="146"/>
      <c r="E53" s="152"/>
      <c r="F53" s="146"/>
      <c r="G53" s="146"/>
      <c r="H53" s="20" t="s">
        <v>34</v>
      </c>
      <c r="I53" s="12">
        <v>150</v>
      </c>
      <c r="J53" s="12">
        <v>400</v>
      </c>
      <c r="K53" s="12">
        <v>400</v>
      </c>
      <c r="L53" s="43">
        <f>SUM(I53:K53)</f>
        <v>950</v>
      </c>
      <c r="N53" s="8"/>
    </row>
    <row r="54" spans="1:14" ht="13.5" customHeight="1" thickBot="1" x14ac:dyDescent="0.3">
      <c r="A54" s="127"/>
      <c r="B54" s="130"/>
      <c r="C54" s="147"/>
      <c r="D54" s="147"/>
      <c r="E54" s="153"/>
      <c r="F54" s="147"/>
      <c r="G54" s="147"/>
      <c r="H54" s="59" t="s">
        <v>38</v>
      </c>
      <c r="I54" s="66">
        <v>36271</v>
      </c>
      <c r="J54" s="67">
        <v>28051</v>
      </c>
      <c r="K54" s="67">
        <v>28051</v>
      </c>
      <c r="L54" s="68">
        <f>SUM(I54:K54)</f>
        <v>92373</v>
      </c>
      <c r="N54" s="7"/>
    </row>
    <row r="55" spans="1:14" ht="15.75" x14ac:dyDescent="0.25">
      <c r="A55" s="125" t="s">
        <v>13</v>
      </c>
      <c r="B55" s="128">
        <v>1456</v>
      </c>
      <c r="C55" s="96"/>
      <c r="D55" s="148">
        <v>6.3</v>
      </c>
      <c r="E55" s="151">
        <v>23248</v>
      </c>
      <c r="F55" s="96">
        <v>0</v>
      </c>
      <c r="G55" s="96">
        <v>0</v>
      </c>
      <c r="H55" s="112" t="s">
        <v>53</v>
      </c>
      <c r="I55" s="112"/>
      <c r="J55" s="51">
        <f>J56</f>
        <v>23248</v>
      </c>
      <c r="K55" s="51">
        <f>K56</f>
        <v>23248</v>
      </c>
      <c r="L55" s="52">
        <f>L56</f>
        <v>71200</v>
      </c>
      <c r="N55" s="8"/>
    </row>
    <row r="56" spans="1:14" ht="30.75" customHeight="1" x14ac:dyDescent="0.25">
      <c r="A56" s="126"/>
      <c r="B56" s="129"/>
      <c r="C56" s="146"/>
      <c r="D56" s="149"/>
      <c r="E56" s="152"/>
      <c r="F56" s="146"/>
      <c r="G56" s="146"/>
      <c r="H56" s="27" t="s">
        <v>36</v>
      </c>
      <c r="I56" s="11">
        <f>SUM(I57:I59)</f>
        <v>24704</v>
      </c>
      <c r="J56" s="11">
        <v>23248</v>
      </c>
      <c r="K56" s="11">
        <v>23248</v>
      </c>
      <c r="L56" s="53">
        <f>SUM(I56:K56)</f>
        <v>71200</v>
      </c>
      <c r="N56" s="8"/>
    </row>
    <row r="57" spans="1:14" ht="13.5" customHeight="1" x14ac:dyDescent="0.25">
      <c r="A57" s="126"/>
      <c r="B57" s="129"/>
      <c r="C57" s="146"/>
      <c r="D57" s="149"/>
      <c r="E57" s="152"/>
      <c r="F57" s="146"/>
      <c r="G57" s="146"/>
      <c r="H57" s="20" t="s">
        <v>34</v>
      </c>
      <c r="I57" s="12">
        <v>150</v>
      </c>
      <c r="J57" s="12">
        <v>300</v>
      </c>
      <c r="K57" s="12">
        <v>300</v>
      </c>
      <c r="L57" s="43">
        <f>SUM(I57:K57)</f>
        <v>750</v>
      </c>
      <c r="N57" s="7"/>
    </row>
    <row r="58" spans="1:14" ht="31.5" customHeight="1" x14ac:dyDescent="0.25">
      <c r="A58" s="126"/>
      <c r="B58" s="129"/>
      <c r="C58" s="146"/>
      <c r="D58" s="149"/>
      <c r="E58" s="152"/>
      <c r="F58" s="146"/>
      <c r="G58" s="146"/>
      <c r="H58" s="20" t="s">
        <v>37</v>
      </c>
      <c r="I58" s="12">
        <v>6000</v>
      </c>
      <c r="J58" s="12">
        <v>5000</v>
      </c>
      <c r="K58" s="12">
        <v>5000</v>
      </c>
      <c r="L58" s="43">
        <f>SUM(I58:K58)</f>
        <v>16000</v>
      </c>
      <c r="N58" s="7"/>
    </row>
    <row r="59" spans="1:14" ht="13.5" customHeight="1" thickBot="1" x14ac:dyDescent="0.3">
      <c r="A59" s="127"/>
      <c r="B59" s="130"/>
      <c r="C59" s="147"/>
      <c r="D59" s="150"/>
      <c r="E59" s="153"/>
      <c r="F59" s="147"/>
      <c r="G59" s="147"/>
      <c r="H59" s="59" t="s">
        <v>38</v>
      </c>
      <c r="I59" s="63">
        <v>18554</v>
      </c>
      <c r="J59" s="63">
        <v>17948</v>
      </c>
      <c r="K59" s="63">
        <v>17948</v>
      </c>
      <c r="L59" s="58">
        <f t="shared" ref="L59" si="8">SUM(I59:K59)</f>
        <v>54450</v>
      </c>
      <c r="N59" s="7"/>
    </row>
    <row r="60" spans="1:14" ht="15.75" x14ac:dyDescent="0.25">
      <c r="A60" s="125" t="s">
        <v>14</v>
      </c>
      <c r="B60" s="128">
        <v>21781</v>
      </c>
      <c r="C60" s="96"/>
      <c r="D60" s="148">
        <v>5.79</v>
      </c>
      <c r="E60" s="151">
        <v>21366</v>
      </c>
      <c r="F60" s="116">
        <v>0</v>
      </c>
      <c r="G60" s="116">
        <v>0</v>
      </c>
      <c r="H60" s="112" t="s">
        <v>54</v>
      </c>
      <c r="I60" s="112"/>
      <c r="J60" s="51">
        <f>J61</f>
        <v>21366</v>
      </c>
      <c r="K60" s="51">
        <f>K61</f>
        <v>21366</v>
      </c>
      <c r="L60" s="52">
        <f>L61+L65</f>
        <v>85879</v>
      </c>
      <c r="N60" s="8"/>
    </row>
    <row r="61" spans="1:14" ht="30.75" customHeight="1" x14ac:dyDescent="0.25">
      <c r="A61" s="126"/>
      <c r="B61" s="129"/>
      <c r="C61" s="146"/>
      <c r="D61" s="149"/>
      <c r="E61" s="152"/>
      <c r="F61" s="117"/>
      <c r="G61" s="117"/>
      <c r="H61" s="27" t="s">
        <v>36</v>
      </c>
      <c r="I61" s="11">
        <f>SUM(I62:I64)</f>
        <v>28147</v>
      </c>
      <c r="J61" s="11">
        <v>21366</v>
      </c>
      <c r="K61" s="11">
        <v>21366</v>
      </c>
      <c r="L61" s="53">
        <f>SUM(I61:K61)</f>
        <v>70879</v>
      </c>
      <c r="N61" s="8"/>
    </row>
    <row r="62" spans="1:14" ht="13.5" customHeight="1" x14ac:dyDescent="0.25">
      <c r="A62" s="126"/>
      <c r="B62" s="129"/>
      <c r="C62" s="146"/>
      <c r="D62" s="149"/>
      <c r="E62" s="152"/>
      <c r="F62" s="117"/>
      <c r="G62" s="117"/>
      <c r="H62" s="20" t="s">
        <v>34</v>
      </c>
      <c r="I62" s="12">
        <v>150</v>
      </c>
      <c r="J62" s="12">
        <v>200</v>
      </c>
      <c r="K62" s="12">
        <v>200</v>
      </c>
      <c r="L62" s="43">
        <f>SUM(I62:K62)</f>
        <v>550</v>
      </c>
      <c r="N62" s="7"/>
    </row>
    <row r="63" spans="1:14" ht="28.5" customHeight="1" x14ac:dyDescent="0.25">
      <c r="A63" s="126"/>
      <c r="B63" s="129"/>
      <c r="C63" s="146"/>
      <c r="D63" s="149"/>
      <c r="E63" s="152"/>
      <c r="F63" s="117"/>
      <c r="G63" s="117"/>
      <c r="H63" s="20" t="s">
        <v>37</v>
      </c>
      <c r="I63" s="12">
        <v>100</v>
      </c>
      <c r="J63" s="12">
        <v>200</v>
      </c>
      <c r="K63" s="12">
        <v>200</v>
      </c>
      <c r="L63" s="43">
        <f>SUM(I63:K63)</f>
        <v>500</v>
      </c>
      <c r="N63" s="7"/>
    </row>
    <row r="64" spans="1:14" ht="13.5" customHeight="1" x14ac:dyDescent="0.25">
      <c r="A64" s="126"/>
      <c r="B64" s="129"/>
      <c r="C64" s="146"/>
      <c r="D64" s="149"/>
      <c r="E64" s="152"/>
      <c r="F64" s="117"/>
      <c r="G64" s="117"/>
      <c r="H64" s="20" t="s">
        <v>38</v>
      </c>
      <c r="I64" s="12">
        <v>27897</v>
      </c>
      <c r="J64" s="12">
        <v>20966</v>
      </c>
      <c r="K64" s="12">
        <v>20966</v>
      </c>
      <c r="L64" s="43">
        <f t="shared" ref="L64:L66" si="9">SUM(I64:K64)</f>
        <v>69829</v>
      </c>
      <c r="N64" s="7"/>
    </row>
    <row r="65" spans="1:14" ht="31.5" customHeight="1" x14ac:dyDescent="0.25">
      <c r="A65" s="126"/>
      <c r="B65" s="129"/>
      <c r="C65" s="146"/>
      <c r="D65" s="149"/>
      <c r="E65" s="152"/>
      <c r="F65" s="117"/>
      <c r="G65" s="117"/>
      <c r="H65" s="28" t="s">
        <v>39</v>
      </c>
      <c r="I65" s="15">
        <f>I66</f>
        <v>15000</v>
      </c>
      <c r="J65" s="15">
        <f t="shared" ref="J65:K65" si="10">J66</f>
        <v>0</v>
      </c>
      <c r="K65" s="15">
        <f t="shared" si="10"/>
        <v>0</v>
      </c>
      <c r="L65" s="54">
        <f t="shared" si="9"/>
        <v>15000</v>
      </c>
      <c r="N65" s="7"/>
    </row>
    <row r="66" spans="1:14" ht="32.25" customHeight="1" thickBot="1" x14ac:dyDescent="0.3">
      <c r="A66" s="127"/>
      <c r="B66" s="130"/>
      <c r="C66" s="147"/>
      <c r="D66" s="150"/>
      <c r="E66" s="153"/>
      <c r="F66" s="118"/>
      <c r="G66" s="118"/>
      <c r="H66" s="69" t="s">
        <v>44</v>
      </c>
      <c r="I66" s="70">
        <v>15000</v>
      </c>
      <c r="J66" s="65">
        <v>0</v>
      </c>
      <c r="K66" s="65">
        <v>0</v>
      </c>
      <c r="L66" s="58">
        <f t="shared" si="9"/>
        <v>15000</v>
      </c>
      <c r="N66" s="7"/>
    </row>
    <row r="67" spans="1:14" ht="15.75" customHeight="1" x14ac:dyDescent="0.25">
      <c r="A67" s="113" t="s">
        <v>15</v>
      </c>
      <c r="B67" s="101">
        <v>3567</v>
      </c>
      <c r="C67" s="116"/>
      <c r="D67" s="132">
        <v>4.0999999999999996</v>
      </c>
      <c r="E67" s="119">
        <v>15129</v>
      </c>
      <c r="F67" s="116">
        <v>0</v>
      </c>
      <c r="G67" s="119">
        <v>17394</v>
      </c>
      <c r="H67" s="112" t="s">
        <v>68</v>
      </c>
      <c r="I67" s="112"/>
      <c r="J67" s="51">
        <v>15129</v>
      </c>
      <c r="K67" s="51">
        <v>15129</v>
      </c>
      <c r="L67" s="52">
        <f>L68+L72</f>
        <v>57364</v>
      </c>
      <c r="N67" s="8"/>
    </row>
    <row r="68" spans="1:14" ht="33.75" customHeight="1" x14ac:dyDescent="0.25">
      <c r="A68" s="114"/>
      <c r="B68" s="102"/>
      <c r="C68" s="117"/>
      <c r="D68" s="133"/>
      <c r="E68" s="120"/>
      <c r="F68" s="117"/>
      <c r="G68" s="120"/>
      <c r="H68" s="27" t="s">
        <v>36</v>
      </c>
      <c r="I68" s="11">
        <f>SUM(I69:I71)</f>
        <v>11596</v>
      </c>
      <c r="J68" s="11">
        <v>15129</v>
      </c>
      <c r="K68" s="11">
        <v>15129</v>
      </c>
      <c r="L68" s="53">
        <f>SUM(I68:K68)</f>
        <v>41854</v>
      </c>
      <c r="N68" s="8"/>
    </row>
    <row r="69" spans="1:14" ht="13.5" customHeight="1" x14ac:dyDescent="0.25">
      <c r="A69" s="114"/>
      <c r="B69" s="102"/>
      <c r="C69" s="117"/>
      <c r="D69" s="133"/>
      <c r="E69" s="120"/>
      <c r="F69" s="117"/>
      <c r="G69" s="120"/>
      <c r="H69" s="20" t="s">
        <v>33</v>
      </c>
      <c r="I69" s="12">
        <v>15</v>
      </c>
      <c r="J69" s="12">
        <v>10</v>
      </c>
      <c r="K69" s="12">
        <v>10</v>
      </c>
      <c r="L69" s="43">
        <f>SUM(I69:K69)</f>
        <v>35</v>
      </c>
      <c r="N69" s="7"/>
    </row>
    <row r="70" spans="1:14" ht="13.5" customHeight="1" x14ac:dyDescent="0.25">
      <c r="A70" s="114"/>
      <c r="B70" s="102"/>
      <c r="C70" s="117"/>
      <c r="D70" s="133"/>
      <c r="E70" s="120"/>
      <c r="F70" s="117"/>
      <c r="G70" s="120"/>
      <c r="H70" s="20" t="s">
        <v>34</v>
      </c>
      <c r="I70" s="12">
        <v>50</v>
      </c>
      <c r="J70" s="12">
        <v>600</v>
      </c>
      <c r="K70" s="12">
        <v>600</v>
      </c>
      <c r="L70" s="43">
        <f>SUM(I70:K70)</f>
        <v>1250</v>
      </c>
      <c r="N70" s="7"/>
    </row>
    <row r="71" spans="1:14" ht="14.25" customHeight="1" x14ac:dyDescent="0.25">
      <c r="A71" s="114"/>
      <c r="B71" s="102"/>
      <c r="C71" s="117"/>
      <c r="D71" s="133"/>
      <c r="E71" s="120"/>
      <c r="F71" s="117"/>
      <c r="G71" s="120"/>
      <c r="H71" s="20" t="s">
        <v>38</v>
      </c>
      <c r="I71" s="13">
        <v>11531</v>
      </c>
      <c r="J71" s="13">
        <v>14519</v>
      </c>
      <c r="K71" s="13">
        <v>14519</v>
      </c>
      <c r="L71" s="43">
        <f>SUM(I71:K71)</f>
        <v>40569</v>
      </c>
      <c r="N71" s="7"/>
    </row>
    <row r="72" spans="1:14" ht="33" customHeight="1" x14ac:dyDescent="0.25">
      <c r="A72" s="114"/>
      <c r="B72" s="102"/>
      <c r="C72" s="117"/>
      <c r="D72" s="133"/>
      <c r="E72" s="120"/>
      <c r="F72" s="117"/>
      <c r="G72" s="120"/>
      <c r="H72" s="28" t="s">
        <v>39</v>
      </c>
      <c r="I72" s="15">
        <f>SUM(I73:I74)</f>
        <v>24494</v>
      </c>
      <c r="J72" s="15">
        <f t="shared" ref="J72:L72" si="11">J73</f>
        <v>0</v>
      </c>
      <c r="K72" s="15">
        <f t="shared" si="11"/>
        <v>0</v>
      </c>
      <c r="L72" s="54">
        <f t="shared" si="11"/>
        <v>15510</v>
      </c>
      <c r="N72" s="7"/>
    </row>
    <row r="73" spans="1:14" ht="13.5" customHeight="1" x14ac:dyDescent="0.25">
      <c r="A73" s="114"/>
      <c r="B73" s="102"/>
      <c r="C73" s="117"/>
      <c r="D73" s="133"/>
      <c r="E73" s="120"/>
      <c r="F73" s="117"/>
      <c r="G73" s="120"/>
      <c r="H73" s="20" t="s">
        <v>33</v>
      </c>
      <c r="I73" s="13">
        <v>15510</v>
      </c>
      <c r="J73" s="17">
        <v>0</v>
      </c>
      <c r="K73" s="17">
        <v>0</v>
      </c>
      <c r="L73" s="71">
        <f>I73+J73+K73</f>
        <v>15510</v>
      </c>
      <c r="N73" s="7"/>
    </row>
    <row r="74" spans="1:14" ht="26.25" thickBot="1" x14ac:dyDescent="0.3">
      <c r="A74" s="115"/>
      <c r="B74" s="131"/>
      <c r="C74" s="118"/>
      <c r="D74" s="134"/>
      <c r="E74" s="121"/>
      <c r="F74" s="118"/>
      <c r="G74" s="121"/>
      <c r="H74" s="69" t="s">
        <v>44</v>
      </c>
      <c r="I74" s="72">
        <v>8984</v>
      </c>
      <c r="J74" s="73">
        <v>0</v>
      </c>
      <c r="K74" s="73">
        <v>0</v>
      </c>
      <c r="L74" s="74">
        <f>I74</f>
        <v>8984</v>
      </c>
      <c r="N74" s="7"/>
    </row>
    <row r="75" spans="1:14" ht="15" customHeight="1" x14ac:dyDescent="0.25">
      <c r="A75" s="113" t="s">
        <v>16</v>
      </c>
      <c r="B75" s="101">
        <v>5658</v>
      </c>
      <c r="C75" s="116"/>
      <c r="D75" s="116">
        <v>4.22</v>
      </c>
      <c r="E75" s="119">
        <v>15572</v>
      </c>
      <c r="F75" s="116">
        <v>0</v>
      </c>
      <c r="G75" s="116">
        <v>0</v>
      </c>
      <c r="H75" s="154" t="s">
        <v>55</v>
      </c>
      <c r="I75" s="155"/>
      <c r="J75" s="51">
        <f t="shared" ref="J75:K75" si="12">J76+J77</f>
        <v>15572</v>
      </c>
      <c r="K75" s="51">
        <f t="shared" si="12"/>
        <v>15572</v>
      </c>
      <c r="L75" s="52">
        <f>L76+L77</f>
        <v>52374</v>
      </c>
    </row>
    <row r="76" spans="1:14" ht="42" customHeight="1" x14ac:dyDescent="0.25">
      <c r="A76" s="114"/>
      <c r="B76" s="102"/>
      <c r="C76" s="117"/>
      <c r="D76" s="117"/>
      <c r="E76" s="120"/>
      <c r="F76" s="117"/>
      <c r="G76" s="117"/>
      <c r="H76" s="27" t="s">
        <v>8</v>
      </c>
      <c r="I76" s="11">
        <v>3787</v>
      </c>
      <c r="J76" s="11">
        <v>4000</v>
      </c>
      <c r="K76" s="11">
        <v>4000</v>
      </c>
      <c r="L76" s="53">
        <f>SUM(I76:K76)</f>
        <v>11787</v>
      </c>
    </row>
    <row r="77" spans="1:14" ht="33.75" customHeight="1" x14ac:dyDescent="0.25">
      <c r="A77" s="114"/>
      <c r="B77" s="102"/>
      <c r="C77" s="117"/>
      <c r="D77" s="117"/>
      <c r="E77" s="120"/>
      <c r="F77" s="117"/>
      <c r="G77" s="117"/>
      <c r="H77" s="27" t="s">
        <v>36</v>
      </c>
      <c r="I77" s="11">
        <f>SUM(I78+I79)</f>
        <v>17443</v>
      </c>
      <c r="J77" s="11">
        <f>E75-J76</f>
        <v>11572</v>
      </c>
      <c r="K77" s="11">
        <f>E75-K76</f>
        <v>11572</v>
      </c>
      <c r="L77" s="53">
        <f>SUM(I77:K77)</f>
        <v>40587</v>
      </c>
      <c r="N77" s="8"/>
    </row>
    <row r="78" spans="1:14" ht="15.75" customHeight="1" x14ac:dyDescent="0.25">
      <c r="A78" s="114"/>
      <c r="B78" s="102"/>
      <c r="C78" s="117"/>
      <c r="D78" s="117"/>
      <c r="E78" s="120"/>
      <c r="F78" s="117"/>
      <c r="G78" s="117"/>
      <c r="H78" s="20" t="s">
        <v>34</v>
      </c>
      <c r="I78" s="12">
        <v>150</v>
      </c>
      <c r="J78" s="12">
        <v>400</v>
      </c>
      <c r="K78" s="12">
        <v>400</v>
      </c>
      <c r="L78" s="43">
        <f>SUM(I78:K78)</f>
        <v>950</v>
      </c>
      <c r="N78" s="8"/>
    </row>
    <row r="79" spans="1:14" ht="14.25" customHeight="1" thickBot="1" x14ac:dyDescent="0.3">
      <c r="A79" s="115"/>
      <c r="B79" s="131"/>
      <c r="C79" s="118"/>
      <c r="D79" s="118"/>
      <c r="E79" s="121"/>
      <c r="F79" s="118"/>
      <c r="G79" s="118"/>
      <c r="H79" s="59" t="s">
        <v>38</v>
      </c>
      <c r="I79" s="70">
        <v>17293</v>
      </c>
      <c r="J79" s="75">
        <v>11172</v>
      </c>
      <c r="K79" s="75">
        <v>11172</v>
      </c>
      <c r="L79" s="48">
        <f>SUM(I79:K79)</f>
        <v>39637</v>
      </c>
      <c r="N79" s="7"/>
    </row>
    <row r="80" spans="1:14" x14ac:dyDescent="0.25">
      <c r="A80" s="125" t="s">
        <v>17</v>
      </c>
      <c r="B80" s="128">
        <v>7248</v>
      </c>
      <c r="C80" s="96"/>
      <c r="D80" s="96">
        <v>4.9800000000000004</v>
      </c>
      <c r="E80" s="151">
        <v>18377</v>
      </c>
      <c r="F80" s="96">
        <v>0</v>
      </c>
      <c r="G80" s="96">
        <v>0</v>
      </c>
      <c r="H80" s="112" t="s">
        <v>56</v>
      </c>
      <c r="I80" s="112"/>
      <c r="J80" s="51">
        <f t="shared" ref="J80:K80" si="13">J81</f>
        <v>18377</v>
      </c>
      <c r="K80" s="51">
        <f t="shared" si="13"/>
        <v>18377</v>
      </c>
      <c r="L80" s="52">
        <f>L81</f>
        <v>62379</v>
      </c>
    </row>
    <row r="81" spans="1:14" ht="33.75" customHeight="1" x14ac:dyDescent="0.25">
      <c r="A81" s="126"/>
      <c r="B81" s="129"/>
      <c r="C81" s="146"/>
      <c r="D81" s="146"/>
      <c r="E81" s="152"/>
      <c r="F81" s="146"/>
      <c r="G81" s="146"/>
      <c r="H81" s="27" t="s">
        <v>36</v>
      </c>
      <c r="I81" s="11">
        <f>SUM(I82:I83)</f>
        <v>25625</v>
      </c>
      <c r="J81" s="11">
        <v>18377</v>
      </c>
      <c r="K81" s="11">
        <v>18377</v>
      </c>
      <c r="L81" s="53">
        <f>SUM(I81:K81)</f>
        <v>62379</v>
      </c>
      <c r="N81" s="8"/>
    </row>
    <row r="82" spans="1:14" ht="15" customHeight="1" x14ac:dyDescent="0.25">
      <c r="A82" s="126"/>
      <c r="B82" s="129"/>
      <c r="C82" s="146"/>
      <c r="D82" s="146"/>
      <c r="E82" s="152"/>
      <c r="F82" s="146"/>
      <c r="G82" s="146"/>
      <c r="H82" s="20" t="s">
        <v>34</v>
      </c>
      <c r="I82" s="12">
        <v>700</v>
      </c>
      <c r="J82" s="12">
        <v>600</v>
      </c>
      <c r="K82" s="12">
        <v>600</v>
      </c>
      <c r="L82" s="43">
        <f>SUM(I82:K82)</f>
        <v>1900</v>
      </c>
      <c r="N82" s="8"/>
    </row>
    <row r="83" spans="1:14" ht="13.5" customHeight="1" thickBot="1" x14ac:dyDescent="0.3">
      <c r="A83" s="127"/>
      <c r="B83" s="130"/>
      <c r="C83" s="147"/>
      <c r="D83" s="147"/>
      <c r="E83" s="153"/>
      <c r="F83" s="147"/>
      <c r="G83" s="147"/>
      <c r="H83" s="59" t="s">
        <v>38</v>
      </c>
      <c r="I83" s="70">
        <v>24925</v>
      </c>
      <c r="J83" s="70">
        <v>17777</v>
      </c>
      <c r="K83" s="70">
        <v>17777</v>
      </c>
      <c r="L83" s="58">
        <f>SUM(I83:K83)</f>
        <v>60479</v>
      </c>
      <c r="N83" s="7"/>
    </row>
    <row r="84" spans="1:14" x14ac:dyDescent="0.25">
      <c r="A84" s="125" t="s">
        <v>18</v>
      </c>
      <c r="B84" s="128">
        <v>4286</v>
      </c>
      <c r="C84" s="96"/>
      <c r="D84" s="96">
        <v>5.92</v>
      </c>
      <c r="E84" s="151">
        <v>21845</v>
      </c>
      <c r="F84" s="116">
        <v>0</v>
      </c>
      <c r="G84" s="116">
        <v>0</v>
      </c>
      <c r="H84" s="112" t="s">
        <v>57</v>
      </c>
      <c r="I84" s="112"/>
      <c r="J84" s="51">
        <v>21845</v>
      </c>
      <c r="K84" s="51">
        <v>21845</v>
      </c>
      <c r="L84" s="52">
        <f>L85</f>
        <v>69821</v>
      </c>
    </row>
    <row r="85" spans="1:14" ht="33.75" customHeight="1" x14ac:dyDescent="0.25">
      <c r="A85" s="126"/>
      <c r="B85" s="129"/>
      <c r="C85" s="146"/>
      <c r="D85" s="146"/>
      <c r="E85" s="152"/>
      <c r="F85" s="117"/>
      <c r="G85" s="117"/>
      <c r="H85" s="27" t="s">
        <v>36</v>
      </c>
      <c r="I85" s="11">
        <f>SUM(I86:I87)</f>
        <v>26131</v>
      </c>
      <c r="J85" s="11">
        <f>J86+J87</f>
        <v>21845</v>
      </c>
      <c r="K85" s="11">
        <f>K86+K87</f>
        <v>21845</v>
      </c>
      <c r="L85" s="53">
        <f>SUM(I85:K85)</f>
        <v>69821</v>
      </c>
      <c r="N85" s="8"/>
    </row>
    <row r="86" spans="1:14" ht="13.5" customHeight="1" x14ac:dyDescent="0.25">
      <c r="A86" s="126"/>
      <c r="B86" s="129"/>
      <c r="C86" s="146"/>
      <c r="D86" s="146"/>
      <c r="E86" s="152"/>
      <c r="F86" s="117"/>
      <c r="G86" s="117"/>
      <c r="H86" s="20" t="s">
        <v>34</v>
      </c>
      <c r="I86" s="12">
        <v>150</v>
      </c>
      <c r="J86" s="12">
        <v>200</v>
      </c>
      <c r="K86" s="12">
        <v>200</v>
      </c>
      <c r="L86" s="43">
        <f>SUM(I86:K86)</f>
        <v>550</v>
      </c>
      <c r="N86" s="7"/>
    </row>
    <row r="87" spans="1:14" ht="13.5" customHeight="1" thickBot="1" x14ac:dyDescent="0.3">
      <c r="A87" s="127"/>
      <c r="B87" s="130"/>
      <c r="C87" s="147"/>
      <c r="D87" s="147"/>
      <c r="E87" s="153"/>
      <c r="F87" s="118"/>
      <c r="G87" s="118"/>
      <c r="H87" s="59" t="s">
        <v>38</v>
      </c>
      <c r="I87" s="70">
        <v>25981</v>
      </c>
      <c r="J87" s="70">
        <v>21645</v>
      </c>
      <c r="K87" s="70">
        <v>21645</v>
      </c>
      <c r="L87" s="58">
        <f>SUM(I87:K87)</f>
        <v>69271</v>
      </c>
      <c r="N87" s="7"/>
    </row>
    <row r="88" spans="1:14" x14ac:dyDescent="0.25">
      <c r="A88" s="125" t="s">
        <v>19</v>
      </c>
      <c r="B88" s="128">
        <v>8827</v>
      </c>
      <c r="C88" s="96"/>
      <c r="D88" s="96">
        <v>7.38</v>
      </c>
      <c r="E88" s="151">
        <v>27233</v>
      </c>
      <c r="F88" s="96">
        <v>0</v>
      </c>
      <c r="G88" s="96">
        <v>0</v>
      </c>
      <c r="H88" s="112" t="s">
        <v>58</v>
      </c>
      <c r="I88" s="112"/>
      <c r="J88" s="51">
        <f t="shared" ref="J88:K88" si="14">J89</f>
        <v>27233</v>
      </c>
      <c r="K88" s="51">
        <f t="shared" si="14"/>
        <v>27233</v>
      </c>
      <c r="L88" s="52">
        <f>L89</f>
        <v>90526</v>
      </c>
    </row>
    <row r="89" spans="1:14" ht="33.75" customHeight="1" x14ac:dyDescent="0.25">
      <c r="A89" s="126"/>
      <c r="B89" s="129"/>
      <c r="C89" s="146"/>
      <c r="D89" s="146"/>
      <c r="E89" s="152"/>
      <c r="F89" s="146"/>
      <c r="G89" s="146"/>
      <c r="H89" s="27" t="s">
        <v>36</v>
      </c>
      <c r="I89" s="11">
        <f>SUM(I90:I92)</f>
        <v>36060</v>
      </c>
      <c r="J89" s="11">
        <v>27233</v>
      </c>
      <c r="K89" s="11">
        <v>27233</v>
      </c>
      <c r="L89" s="53">
        <f>SUM(I89:K89)</f>
        <v>90526</v>
      </c>
      <c r="N89" s="8"/>
    </row>
    <row r="90" spans="1:14" ht="13.5" customHeight="1" x14ac:dyDescent="0.25">
      <c r="A90" s="126"/>
      <c r="B90" s="129"/>
      <c r="C90" s="146"/>
      <c r="D90" s="146"/>
      <c r="E90" s="152"/>
      <c r="F90" s="146"/>
      <c r="G90" s="146"/>
      <c r="H90" s="20" t="s">
        <v>34</v>
      </c>
      <c r="I90" s="12">
        <v>150</v>
      </c>
      <c r="J90" s="12">
        <v>200</v>
      </c>
      <c r="K90" s="12">
        <v>200</v>
      </c>
      <c r="L90" s="43">
        <f>SUM(I90:K90)</f>
        <v>550</v>
      </c>
      <c r="N90" s="7"/>
    </row>
    <row r="91" spans="1:14" ht="33" customHeight="1" x14ac:dyDescent="0.25">
      <c r="A91" s="126"/>
      <c r="B91" s="129"/>
      <c r="C91" s="146"/>
      <c r="D91" s="146"/>
      <c r="E91" s="152"/>
      <c r="F91" s="146"/>
      <c r="G91" s="146"/>
      <c r="H91" s="20" t="s">
        <v>37</v>
      </c>
      <c r="I91" s="12">
        <v>8000</v>
      </c>
      <c r="J91" s="12">
        <v>8000</v>
      </c>
      <c r="K91" s="12">
        <v>8000</v>
      </c>
      <c r="L91" s="43">
        <f>SUM(I91:K91)</f>
        <v>24000</v>
      </c>
      <c r="N91" s="7"/>
    </row>
    <row r="92" spans="1:14" ht="15" customHeight="1" thickBot="1" x14ac:dyDescent="0.3">
      <c r="A92" s="127"/>
      <c r="B92" s="130"/>
      <c r="C92" s="147"/>
      <c r="D92" s="147"/>
      <c r="E92" s="153"/>
      <c r="F92" s="147"/>
      <c r="G92" s="147"/>
      <c r="H92" s="59" t="s">
        <v>38</v>
      </c>
      <c r="I92" s="70">
        <v>27910</v>
      </c>
      <c r="J92" s="70">
        <v>19033</v>
      </c>
      <c r="K92" s="70">
        <v>19033</v>
      </c>
      <c r="L92" s="62">
        <f>SUM(I92:K92)</f>
        <v>65976</v>
      </c>
      <c r="N92" s="7"/>
    </row>
    <row r="93" spans="1:14" x14ac:dyDescent="0.25">
      <c r="A93" s="125" t="s">
        <v>20</v>
      </c>
      <c r="B93" s="128">
        <v>26312</v>
      </c>
      <c r="C93" s="96"/>
      <c r="D93" s="148">
        <v>5.69</v>
      </c>
      <c r="E93" s="151">
        <v>20997</v>
      </c>
      <c r="F93" s="96">
        <v>0</v>
      </c>
      <c r="G93" s="96">
        <v>0</v>
      </c>
      <c r="H93" s="112" t="s">
        <v>59</v>
      </c>
      <c r="I93" s="112"/>
      <c r="J93" s="51">
        <f t="shared" ref="J93:K93" si="15">J94</f>
        <v>20997</v>
      </c>
      <c r="K93" s="51">
        <f t="shared" si="15"/>
        <v>20997</v>
      </c>
      <c r="L93" s="52">
        <f>L94+L98</f>
        <v>89303</v>
      </c>
    </row>
    <row r="94" spans="1:14" ht="33" customHeight="1" x14ac:dyDescent="0.25">
      <c r="A94" s="126"/>
      <c r="B94" s="129"/>
      <c r="C94" s="146"/>
      <c r="D94" s="149"/>
      <c r="E94" s="152"/>
      <c r="F94" s="146"/>
      <c r="G94" s="146"/>
      <c r="H94" s="27" t="s">
        <v>36</v>
      </c>
      <c r="I94" s="11">
        <f>SUM(I95:I97)</f>
        <v>21309</v>
      </c>
      <c r="J94" s="11">
        <v>20997</v>
      </c>
      <c r="K94" s="11">
        <v>20997</v>
      </c>
      <c r="L94" s="53">
        <f>SUM(I94:K94)</f>
        <v>63303</v>
      </c>
      <c r="N94" s="8"/>
    </row>
    <row r="95" spans="1:14" ht="13.5" customHeight="1" x14ac:dyDescent="0.25">
      <c r="A95" s="126"/>
      <c r="B95" s="129"/>
      <c r="C95" s="146"/>
      <c r="D95" s="149"/>
      <c r="E95" s="152"/>
      <c r="F95" s="146"/>
      <c r="G95" s="146"/>
      <c r="H95" s="20" t="s">
        <v>34</v>
      </c>
      <c r="I95" s="12">
        <v>150</v>
      </c>
      <c r="J95" s="12">
        <v>200</v>
      </c>
      <c r="K95" s="12">
        <v>200</v>
      </c>
      <c r="L95" s="43">
        <f>SUM(I95:K95)</f>
        <v>550</v>
      </c>
      <c r="N95" s="7"/>
    </row>
    <row r="96" spans="1:14" ht="27.75" customHeight="1" x14ac:dyDescent="0.25">
      <c r="A96" s="126"/>
      <c r="B96" s="129"/>
      <c r="C96" s="146"/>
      <c r="D96" s="149"/>
      <c r="E96" s="152"/>
      <c r="F96" s="146"/>
      <c r="G96" s="146"/>
      <c r="H96" s="20" t="s">
        <v>37</v>
      </c>
      <c r="I96" s="12">
        <v>4000</v>
      </c>
      <c r="J96" s="12">
        <v>3500</v>
      </c>
      <c r="K96" s="12">
        <v>3500</v>
      </c>
      <c r="L96" s="43">
        <f>SUM(I96:K96)</f>
        <v>11000</v>
      </c>
      <c r="N96" s="7"/>
    </row>
    <row r="97" spans="1:14" ht="13.5" customHeight="1" x14ac:dyDescent="0.25">
      <c r="A97" s="126"/>
      <c r="B97" s="129"/>
      <c r="C97" s="146"/>
      <c r="D97" s="149"/>
      <c r="E97" s="152"/>
      <c r="F97" s="146"/>
      <c r="G97" s="146"/>
      <c r="H97" s="20" t="s">
        <v>38</v>
      </c>
      <c r="I97" s="12">
        <v>17159</v>
      </c>
      <c r="J97" s="12">
        <v>17297</v>
      </c>
      <c r="K97" s="12">
        <v>17297</v>
      </c>
      <c r="L97" s="43">
        <f>SUM(I97:K97)</f>
        <v>51753</v>
      </c>
      <c r="N97" s="7"/>
    </row>
    <row r="98" spans="1:14" ht="33" customHeight="1" x14ac:dyDescent="0.25">
      <c r="A98" s="126"/>
      <c r="B98" s="129"/>
      <c r="C98" s="146"/>
      <c r="D98" s="149"/>
      <c r="E98" s="152"/>
      <c r="F98" s="146"/>
      <c r="G98" s="146"/>
      <c r="H98" s="28" t="s">
        <v>39</v>
      </c>
      <c r="I98" s="15">
        <f>I99</f>
        <v>26000</v>
      </c>
      <c r="J98" s="15">
        <f t="shared" ref="J98:L98" si="16">J99</f>
        <v>0</v>
      </c>
      <c r="K98" s="15">
        <f t="shared" si="16"/>
        <v>0</v>
      </c>
      <c r="L98" s="54">
        <f t="shared" si="16"/>
        <v>26000</v>
      </c>
      <c r="N98" s="7"/>
    </row>
    <row r="99" spans="1:14" ht="13.5" customHeight="1" thickBot="1" x14ac:dyDescent="0.3">
      <c r="A99" s="127"/>
      <c r="B99" s="130"/>
      <c r="C99" s="147"/>
      <c r="D99" s="150"/>
      <c r="E99" s="153"/>
      <c r="F99" s="147"/>
      <c r="G99" s="147"/>
      <c r="H99" s="59" t="s">
        <v>33</v>
      </c>
      <c r="I99" s="70">
        <v>26000</v>
      </c>
      <c r="J99" s="73">
        <v>0</v>
      </c>
      <c r="K99" s="73">
        <v>0</v>
      </c>
      <c r="L99" s="74">
        <f>I99+J99+K99</f>
        <v>26000</v>
      </c>
      <c r="N99" s="7"/>
    </row>
    <row r="100" spans="1:14" ht="15" customHeight="1" x14ac:dyDescent="0.25">
      <c r="A100" s="113" t="s">
        <v>21</v>
      </c>
      <c r="B100" s="101">
        <v>12027</v>
      </c>
      <c r="C100" s="116"/>
      <c r="D100" s="132">
        <v>7.4</v>
      </c>
      <c r="E100" s="119">
        <v>27307</v>
      </c>
      <c r="F100" s="116">
        <v>0</v>
      </c>
      <c r="G100" s="116">
        <v>0</v>
      </c>
      <c r="H100" s="112" t="s">
        <v>60</v>
      </c>
      <c r="I100" s="112"/>
      <c r="J100" s="51">
        <f t="shared" ref="J100:K100" si="17">J101</f>
        <v>27307</v>
      </c>
      <c r="K100" s="51">
        <f t="shared" si="17"/>
        <v>27307</v>
      </c>
      <c r="L100" s="52">
        <f>L101+L105</f>
        <v>93948</v>
      </c>
    </row>
    <row r="101" spans="1:14" ht="33" customHeight="1" x14ac:dyDescent="0.25">
      <c r="A101" s="114"/>
      <c r="B101" s="102"/>
      <c r="C101" s="117"/>
      <c r="D101" s="133"/>
      <c r="E101" s="120"/>
      <c r="F101" s="117"/>
      <c r="G101" s="117"/>
      <c r="H101" s="27" t="s">
        <v>36</v>
      </c>
      <c r="I101" s="11">
        <f>SUM(I102:I104)</f>
        <v>25934</v>
      </c>
      <c r="J101" s="11">
        <v>27307</v>
      </c>
      <c r="K101" s="11">
        <v>27307</v>
      </c>
      <c r="L101" s="53">
        <f>SUM(I101:K101)</f>
        <v>80548</v>
      </c>
      <c r="N101" s="8"/>
    </row>
    <row r="102" spans="1:14" ht="13.5" customHeight="1" x14ac:dyDescent="0.25">
      <c r="A102" s="114"/>
      <c r="B102" s="102"/>
      <c r="C102" s="117"/>
      <c r="D102" s="133"/>
      <c r="E102" s="120"/>
      <c r="F102" s="117"/>
      <c r="G102" s="117"/>
      <c r="H102" s="20" t="s">
        <v>34</v>
      </c>
      <c r="I102" s="12">
        <v>165</v>
      </c>
      <c r="J102" s="12">
        <v>200</v>
      </c>
      <c r="K102" s="12">
        <v>200</v>
      </c>
      <c r="L102" s="43">
        <f>SUM(I102:K102)</f>
        <v>565</v>
      </c>
      <c r="N102" s="7"/>
    </row>
    <row r="103" spans="1:14" ht="27" customHeight="1" x14ac:dyDescent="0.25">
      <c r="A103" s="114"/>
      <c r="B103" s="102"/>
      <c r="C103" s="117"/>
      <c r="D103" s="133"/>
      <c r="E103" s="120"/>
      <c r="F103" s="117"/>
      <c r="G103" s="117"/>
      <c r="H103" s="20" t="s">
        <v>37</v>
      </c>
      <c r="I103" s="12">
        <v>2500</v>
      </c>
      <c r="J103" s="12">
        <v>2000</v>
      </c>
      <c r="K103" s="12">
        <v>2000</v>
      </c>
      <c r="L103" s="43">
        <f>SUM(I103:K103)</f>
        <v>6500</v>
      </c>
      <c r="N103" s="7"/>
    </row>
    <row r="104" spans="1:14" ht="13.5" customHeight="1" x14ac:dyDescent="0.25">
      <c r="A104" s="114"/>
      <c r="B104" s="102"/>
      <c r="C104" s="117"/>
      <c r="D104" s="133"/>
      <c r="E104" s="120"/>
      <c r="F104" s="117"/>
      <c r="G104" s="117"/>
      <c r="H104" s="20" t="s">
        <v>38</v>
      </c>
      <c r="I104" s="76">
        <v>23269</v>
      </c>
      <c r="J104" s="18">
        <v>25107</v>
      </c>
      <c r="K104" s="18">
        <v>25107</v>
      </c>
      <c r="L104" s="43">
        <f>SUM(I104:K104)</f>
        <v>73483</v>
      </c>
      <c r="N104" s="7"/>
    </row>
    <row r="105" spans="1:14" ht="40.5" customHeight="1" x14ac:dyDescent="0.25">
      <c r="A105" s="114"/>
      <c r="B105" s="102"/>
      <c r="C105" s="117"/>
      <c r="D105" s="133"/>
      <c r="E105" s="120"/>
      <c r="F105" s="117"/>
      <c r="G105" s="117"/>
      <c r="H105" s="33" t="s">
        <v>39</v>
      </c>
      <c r="I105" s="34">
        <f>I106</f>
        <v>13400</v>
      </c>
      <c r="J105" s="19">
        <v>0</v>
      </c>
      <c r="K105" s="19">
        <v>0</v>
      </c>
      <c r="L105" s="77">
        <f>SUM(I105:K105)</f>
        <v>13400</v>
      </c>
      <c r="N105" s="7"/>
    </row>
    <row r="106" spans="1:14" ht="42" customHeight="1" thickBot="1" x14ac:dyDescent="0.3">
      <c r="A106" s="115"/>
      <c r="B106" s="131"/>
      <c r="C106" s="118"/>
      <c r="D106" s="134"/>
      <c r="E106" s="121"/>
      <c r="F106" s="118"/>
      <c r="G106" s="118"/>
      <c r="H106" s="59" t="s">
        <v>40</v>
      </c>
      <c r="I106" s="70">
        <v>13400</v>
      </c>
      <c r="J106" s="65">
        <v>0</v>
      </c>
      <c r="K106" s="65">
        <v>0</v>
      </c>
      <c r="L106" s="48">
        <f>SUM(I106:J106)</f>
        <v>13400</v>
      </c>
      <c r="N106" s="7"/>
    </row>
    <row r="107" spans="1:14" x14ac:dyDescent="0.25">
      <c r="A107" s="125" t="s">
        <v>22</v>
      </c>
      <c r="B107" s="128">
        <v>3093</v>
      </c>
      <c r="C107" s="96"/>
      <c r="D107" s="96">
        <v>4.82</v>
      </c>
      <c r="E107" s="151">
        <v>17786</v>
      </c>
      <c r="F107" s="96">
        <v>0</v>
      </c>
      <c r="G107" s="96">
        <v>0</v>
      </c>
      <c r="H107" s="112" t="s">
        <v>61</v>
      </c>
      <c r="I107" s="112"/>
      <c r="J107" s="51">
        <f t="shared" ref="J107:K107" si="18">J108</f>
        <v>17786</v>
      </c>
      <c r="K107" s="51">
        <f t="shared" si="18"/>
        <v>17786</v>
      </c>
      <c r="L107" s="52">
        <f>L108</f>
        <v>56451</v>
      </c>
    </row>
    <row r="108" spans="1:14" ht="33" customHeight="1" x14ac:dyDescent="0.25">
      <c r="A108" s="126"/>
      <c r="B108" s="129"/>
      <c r="C108" s="146"/>
      <c r="D108" s="146"/>
      <c r="E108" s="152"/>
      <c r="F108" s="146"/>
      <c r="G108" s="146"/>
      <c r="H108" s="27" t="s">
        <v>36</v>
      </c>
      <c r="I108" s="11">
        <f>SUM(I109:I111)</f>
        <v>20879</v>
      </c>
      <c r="J108" s="11">
        <v>17786</v>
      </c>
      <c r="K108" s="11">
        <v>17786</v>
      </c>
      <c r="L108" s="53">
        <f>SUM(I108:K108)</f>
        <v>56451</v>
      </c>
      <c r="N108" s="8"/>
    </row>
    <row r="109" spans="1:14" ht="13.5" customHeight="1" x14ac:dyDescent="0.25">
      <c r="A109" s="126"/>
      <c r="B109" s="129"/>
      <c r="C109" s="146"/>
      <c r="D109" s="146"/>
      <c r="E109" s="152"/>
      <c r="F109" s="146"/>
      <c r="G109" s="146"/>
      <c r="H109" s="20" t="s">
        <v>34</v>
      </c>
      <c r="I109" s="12">
        <v>150</v>
      </c>
      <c r="J109" s="12">
        <v>200</v>
      </c>
      <c r="K109" s="12">
        <v>200</v>
      </c>
      <c r="L109" s="43">
        <f>SUM(I109:K109)</f>
        <v>550</v>
      </c>
      <c r="N109" s="7"/>
    </row>
    <row r="110" spans="1:14" ht="27" customHeight="1" x14ac:dyDescent="0.25">
      <c r="A110" s="126"/>
      <c r="B110" s="129"/>
      <c r="C110" s="146"/>
      <c r="D110" s="146"/>
      <c r="E110" s="152"/>
      <c r="F110" s="146"/>
      <c r="G110" s="146"/>
      <c r="H110" s="20" t="s">
        <v>37</v>
      </c>
      <c r="I110" s="12">
        <v>3000</v>
      </c>
      <c r="J110" s="12">
        <v>3000</v>
      </c>
      <c r="K110" s="12">
        <v>3000</v>
      </c>
      <c r="L110" s="43">
        <f>I110+J110+K110</f>
        <v>9000</v>
      </c>
      <c r="N110" s="7"/>
    </row>
    <row r="111" spans="1:14" ht="13.5" customHeight="1" thickBot="1" x14ac:dyDescent="0.3">
      <c r="A111" s="127"/>
      <c r="B111" s="130"/>
      <c r="C111" s="147"/>
      <c r="D111" s="147"/>
      <c r="E111" s="153"/>
      <c r="F111" s="147"/>
      <c r="G111" s="147"/>
      <c r="H111" s="59" t="s">
        <v>38</v>
      </c>
      <c r="I111" s="78">
        <v>17729</v>
      </c>
      <c r="J111" s="78">
        <v>14586</v>
      </c>
      <c r="K111" s="78">
        <v>14586</v>
      </c>
      <c r="L111" s="58">
        <f>SUM(I111:K111)</f>
        <v>46901</v>
      </c>
      <c r="N111" s="7"/>
    </row>
    <row r="112" spans="1:14" x14ac:dyDescent="0.25">
      <c r="A112" s="125" t="s">
        <v>23</v>
      </c>
      <c r="B112" s="128">
        <v>11358</v>
      </c>
      <c r="C112" s="96"/>
      <c r="D112" s="96">
        <v>8.9700000000000006</v>
      </c>
      <c r="E112" s="151">
        <v>33100</v>
      </c>
      <c r="F112" s="96">
        <v>0</v>
      </c>
      <c r="G112" s="96">
        <v>0</v>
      </c>
      <c r="H112" s="165" t="s">
        <v>72</v>
      </c>
      <c r="I112" s="112"/>
      <c r="J112" s="51">
        <v>33100</v>
      </c>
      <c r="K112" s="51">
        <v>33100</v>
      </c>
      <c r="L112" s="52">
        <f>L113</f>
        <v>110658</v>
      </c>
    </row>
    <row r="113" spans="1:14" ht="33" customHeight="1" x14ac:dyDescent="0.25">
      <c r="A113" s="126"/>
      <c r="B113" s="129"/>
      <c r="C113" s="146"/>
      <c r="D113" s="146"/>
      <c r="E113" s="152"/>
      <c r="F113" s="146"/>
      <c r="G113" s="146"/>
      <c r="H113" s="27" t="s">
        <v>36</v>
      </c>
      <c r="I113" s="11">
        <f>SUM(I114:I116)</f>
        <v>44458</v>
      </c>
      <c r="J113" s="11">
        <v>33100</v>
      </c>
      <c r="K113" s="11">
        <v>33100</v>
      </c>
      <c r="L113" s="53">
        <f>SUM(I113:K113)</f>
        <v>110658</v>
      </c>
      <c r="N113" s="8"/>
    </row>
    <row r="114" spans="1:14" ht="13.5" customHeight="1" x14ac:dyDescent="0.25">
      <c r="A114" s="126"/>
      <c r="B114" s="129"/>
      <c r="C114" s="146"/>
      <c r="D114" s="146"/>
      <c r="E114" s="152"/>
      <c r="F114" s="146"/>
      <c r="G114" s="146"/>
      <c r="H114" s="20" t="s">
        <v>34</v>
      </c>
      <c r="I114" s="12">
        <v>150</v>
      </c>
      <c r="J114" s="12">
        <v>200</v>
      </c>
      <c r="K114" s="12">
        <v>200</v>
      </c>
      <c r="L114" s="43">
        <f>SUM(I114:K114)</f>
        <v>550</v>
      </c>
      <c r="N114" s="7"/>
    </row>
    <row r="115" spans="1:14" ht="27" customHeight="1" x14ac:dyDescent="0.25">
      <c r="A115" s="126"/>
      <c r="B115" s="129"/>
      <c r="C115" s="146"/>
      <c r="D115" s="146"/>
      <c r="E115" s="152"/>
      <c r="F115" s="146"/>
      <c r="G115" s="146"/>
      <c r="H115" s="20" t="s">
        <v>37</v>
      </c>
      <c r="I115" s="12">
        <v>5500</v>
      </c>
      <c r="J115" s="12">
        <v>5000</v>
      </c>
      <c r="K115" s="12">
        <v>5000</v>
      </c>
      <c r="L115" s="43">
        <f>SUM(I115:K115)</f>
        <v>15500</v>
      </c>
      <c r="N115" s="7"/>
    </row>
    <row r="116" spans="1:14" ht="13.5" customHeight="1" thickBot="1" x14ac:dyDescent="0.3">
      <c r="A116" s="127"/>
      <c r="B116" s="130"/>
      <c r="C116" s="147"/>
      <c r="D116" s="147"/>
      <c r="E116" s="153"/>
      <c r="F116" s="147"/>
      <c r="G116" s="147"/>
      <c r="H116" s="59" t="s">
        <v>38</v>
      </c>
      <c r="I116" s="78">
        <v>38808</v>
      </c>
      <c r="J116" s="70">
        <v>27900</v>
      </c>
      <c r="K116" s="70">
        <v>27900</v>
      </c>
      <c r="L116" s="58">
        <f>SUM(I116:K116)</f>
        <v>94608</v>
      </c>
      <c r="N116" s="7"/>
    </row>
    <row r="117" spans="1:14" ht="25.5" customHeight="1" x14ac:dyDescent="0.25">
      <c r="A117" s="97" t="s">
        <v>24</v>
      </c>
      <c r="B117" s="101">
        <v>17242</v>
      </c>
      <c r="C117" s="176">
        <v>0</v>
      </c>
      <c r="D117" s="179">
        <v>0</v>
      </c>
      <c r="E117" s="180"/>
      <c r="F117" s="119">
        <v>78848</v>
      </c>
      <c r="G117" s="185">
        <v>-61266</v>
      </c>
      <c r="H117" s="165" t="s">
        <v>73</v>
      </c>
      <c r="I117" s="165"/>
      <c r="J117" s="51">
        <v>78957</v>
      </c>
      <c r="K117" s="51">
        <v>78957</v>
      </c>
      <c r="L117" s="52">
        <f>L118</f>
        <v>192738</v>
      </c>
      <c r="N117" s="7"/>
    </row>
    <row r="118" spans="1:14" ht="25.5" customHeight="1" x14ac:dyDescent="0.25">
      <c r="A118" s="99"/>
      <c r="B118" s="103"/>
      <c r="C118" s="177"/>
      <c r="D118" s="181"/>
      <c r="E118" s="182"/>
      <c r="F118" s="160"/>
      <c r="G118" s="186"/>
      <c r="H118" s="27" t="s">
        <v>36</v>
      </c>
      <c r="I118" s="11">
        <f>I119</f>
        <v>34824</v>
      </c>
      <c r="J118" s="11">
        <f t="shared" ref="J118:L118" si="19">J119</f>
        <v>78957</v>
      </c>
      <c r="K118" s="11">
        <f t="shared" si="19"/>
        <v>78957</v>
      </c>
      <c r="L118" s="53">
        <f t="shared" si="19"/>
        <v>192738</v>
      </c>
      <c r="N118" s="7"/>
    </row>
    <row r="119" spans="1:14" ht="13.5" customHeight="1" thickBot="1" x14ac:dyDescent="0.3">
      <c r="A119" s="100"/>
      <c r="B119" s="104"/>
      <c r="C119" s="178"/>
      <c r="D119" s="183"/>
      <c r="E119" s="184"/>
      <c r="F119" s="161"/>
      <c r="G119" s="187"/>
      <c r="H119" s="59" t="s">
        <v>38</v>
      </c>
      <c r="I119" s="60">
        <v>34824</v>
      </c>
      <c r="J119" s="60">
        <v>78957</v>
      </c>
      <c r="K119" s="60">
        <v>78957</v>
      </c>
      <c r="L119" s="62">
        <f>I119+J119+K119</f>
        <v>192738</v>
      </c>
      <c r="N119" s="7"/>
    </row>
    <row r="120" spans="1:14" ht="27" customHeight="1" x14ac:dyDescent="0.25">
      <c r="A120" s="162" t="s">
        <v>5</v>
      </c>
      <c r="B120" s="165">
        <f>B19+B10+B117</f>
        <v>166042</v>
      </c>
      <c r="C120" s="165">
        <f>C10</f>
        <v>340625</v>
      </c>
      <c r="D120" s="112">
        <f>D19</f>
        <v>100</v>
      </c>
      <c r="E120" s="170">
        <f>E19</f>
        <v>369011</v>
      </c>
      <c r="F120" s="173">
        <f>F117</f>
        <v>78848</v>
      </c>
      <c r="G120" s="188">
        <v>0</v>
      </c>
      <c r="H120" s="112" t="s">
        <v>62</v>
      </c>
      <c r="I120" s="112"/>
      <c r="J120" s="51">
        <f>J121+J122+J128</f>
        <v>788593</v>
      </c>
      <c r="K120" s="51">
        <f>K121+K122+K128</f>
        <v>788593</v>
      </c>
      <c r="L120" s="52">
        <f>L121+L122+L128</f>
        <v>2531712</v>
      </c>
    </row>
    <row r="121" spans="1:14" ht="27" customHeight="1" x14ac:dyDescent="0.25">
      <c r="A121" s="163"/>
      <c r="B121" s="166"/>
      <c r="C121" s="166"/>
      <c r="D121" s="168"/>
      <c r="E121" s="171"/>
      <c r="F121" s="174"/>
      <c r="G121" s="189"/>
      <c r="H121" s="27" t="s">
        <v>8</v>
      </c>
      <c r="I121" s="11">
        <f>I20</f>
        <v>3787</v>
      </c>
      <c r="J121" s="11">
        <f>J20</f>
        <v>4000</v>
      </c>
      <c r="K121" s="11">
        <f>K20</f>
        <v>4000</v>
      </c>
      <c r="L121" s="53">
        <f>SUM(I121:K121)</f>
        <v>11787</v>
      </c>
    </row>
    <row r="122" spans="1:14" ht="27" customHeight="1" x14ac:dyDescent="0.25">
      <c r="A122" s="163"/>
      <c r="B122" s="166"/>
      <c r="C122" s="166"/>
      <c r="D122" s="168"/>
      <c r="E122" s="171"/>
      <c r="F122" s="174"/>
      <c r="G122" s="189"/>
      <c r="H122" s="27" t="s">
        <v>36</v>
      </c>
      <c r="I122" s="11">
        <f>I123+I124+I125+I126+I127</f>
        <v>719473</v>
      </c>
      <c r="J122" s="11">
        <f>J123+J124+J125+J126+J127</f>
        <v>784593</v>
      </c>
      <c r="K122" s="11">
        <f t="shared" ref="K122:L122" si="20">K123+K124+K125+K126+K127</f>
        <v>784593</v>
      </c>
      <c r="L122" s="53">
        <f t="shared" si="20"/>
        <v>2288659</v>
      </c>
    </row>
    <row r="123" spans="1:14" ht="24.75" customHeight="1" x14ac:dyDescent="0.25">
      <c r="A123" s="163"/>
      <c r="B123" s="166"/>
      <c r="C123" s="166"/>
      <c r="D123" s="168"/>
      <c r="E123" s="171"/>
      <c r="F123" s="174"/>
      <c r="G123" s="189"/>
      <c r="H123" s="20" t="s">
        <v>41</v>
      </c>
      <c r="I123" s="14">
        <f>I12</f>
        <v>69300</v>
      </c>
      <c r="J123" s="14">
        <f>J12</f>
        <v>90000</v>
      </c>
      <c r="K123" s="14">
        <f>K12</f>
        <v>90000</v>
      </c>
      <c r="L123" s="79">
        <f>I123+J123+K123</f>
        <v>249300</v>
      </c>
    </row>
    <row r="124" spans="1:14" ht="24.75" customHeight="1" x14ac:dyDescent="0.25">
      <c r="A124" s="163"/>
      <c r="B124" s="166"/>
      <c r="C124" s="166"/>
      <c r="D124" s="168"/>
      <c r="E124" s="171"/>
      <c r="F124" s="174"/>
      <c r="G124" s="189"/>
      <c r="H124" s="20" t="s">
        <v>33</v>
      </c>
      <c r="I124" s="14">
        <f t="shared" ref="I124:K126" si="21">I13+I22</f>
        <v>3015</v>
      </c>
      <c r="J124" s="14">
        <f t="shared" si="21"/>
        <v>18020</v>
      </c>
      <c r="K124" s="14">
        <f t="shared" si="21"/>
        <v>18020</v>
      </c>
      <c r="L124" s="79">
        <f t="shared" ref="L124:L132" si="22">I124+J124+K124</f>
        <v>39055</v>
      </c>
    </row>
    <row r="125" spans="1:14" ht="24.75" customHeight="1" x14ac:dyDescent="0.25">
      <c r="A125" s="163"/>
      <c r="B125" s="166"/>
      <c r="C125" s="166"/>
      <c r="D125" s="168"/>
      <c r="E125" s="171"/>
      <c r="F125" s="174"/>
      <c r="G125" s="189"/>
      <c r="H125" s="20" t="s">
        <v>34</v>
      </c>
      <c r="I125" s="14">
        <f t="shared" si="21"/>
        <v>38041</v>
      </c>
      <c r="J125" s="14">
        <f t="shared" si="21"/>
        <v>26850</v>
      </c>
      <c r="K125" s="14">
        <f t="shared" si="21"/>
        <v>26850</v>
      </c>
      <c r="L125" s="79">
        <f t="shared" si="22"/>
        <v>91741</v>
      </c>
    </row>
    <row r="126" spans="1:14" ht="25.5" customHeight="1" x14ac:dyDescent="0.25">
      <c r="A126" s="163"/>
      <c r="B126" s="166"/>
      <c r="C126" s="166"/>
      <c r="D126" s="168"/>
      <c r="E126" s="171"/>
      <c r="F126" s="174"/>
      <c r="G126" s="189"/>
      <c r="H126" s="20" t="s">
        <v>42</v>
      </c>
      <c r="I126" s="14">
        <f t="shared" si="21"/>
        <v>97700</v>
      </c>
      <c r="J126" s="14">
        <f t="shared" si="21"/>
        <v>139930</v>
      </c>
      <c r="K126" s="14">
        <f t="shared" si="21"/>
        <v>139930</v>
      </c>
      <c r="L126" s="79">
        <f t="shared" si="22"/>
        <v>377560</v>
      </c>
    </row>
    <row r="127" spans="1:14" ht="24.75" customHeight="1" x14ac:dyDescent="0.25">
      <c r="A127" s="163"/>
      <c r="B127" s="166"/>
      <c r="C127" s="166"/>
      <c r="D127" s="168"/>
      <c r="E127" s="171"/>
      <c r="F127" s="174"/>
      <c r="G127" s="189"/>
      <c r="H127" s="20" t="s">
        <v>38</v>
      </c>
      <c r="I127" s="14">
        <f>I16+I25+I119</f>
        <v>511417</v>
      </c>
      <c r="J127" s="14">
        <f>J16+J25+J119</f>
        <v>509793</v>
      </c>
      <c r="K127" s="14">
        <f>K16+K25+K119</f>
        <v>509793</v>
      </c>
      <c r="L127" s="79">
        <f t="shared" si="22"/>
        <v>1531003</v>
      </c>
    </row>
    <row r="128" spans="1:14" ht="27" customHeight="1" x14ac:dyDescent="0.25">
      <c r="A128" s="163"/>
      <c r="B128" s="166"/>
      <c r="C128" s="166"/>
      <c r="D128" s="168"/>
      <c r="E128" s="171"/>
      <c r="F128" s="174"/>
      <c r="G128" s="189"/>
      <c r="H128" s="28" t="s">
        <v>39</v>
      </c>
      <c r="I128" s="24">
        <f>I26+I17</f>
        <v>231266</v>
      </c>
      <c r="J128" s="11">
        <f>J26</f>
        <v>0</v>
      </c>
      <c r="K128" s="11">
        <f>K26</f>
        <v>0</v>
      </c>
      <c r="L128" s="54">
        <f t="shared" si="22"/>
        <v>231266</v>
      </c>
    </row>
    <row r="129" spans="1:14" ht="27" customHeight="1" x14ac:dyDescent="0.25">
      <c r="A129" s="163"/>
      <c r="B129" s="166"/>
      <c r="C129" s="166"/>
      <c r="D129" s="168"/>
      <c r="E129" s="171"/>
      <c r="F129" s="174"/>
      <c r="G129" s="189"/>
      <c r="H129" s="35" t="s">
        <v>43</v>
      </c>
      <c r="I129" s="26">
        <f>I18</f>
        <v>117000</v>
      </c>
      <c r="J129" s="12">
        <v>0</v>
      </c>
      <c r="K129" s="12">
        <v>0</v>
      </c>
      <c r="L129" s="80">
        <f>L18</f>
        <v>117000</v>
      </c>
    </row>
    <row r="130" spans="1:14" ht="24" customHeight="1" x14ac:dyDescent="0.25">
      <c r="A130" s="163"/>
      <c r="B130" s="166"/>
      <c r="C130" s="166"/>
      <c r="D130" s="168"/>
      <c r="E130" s="171"/>
      <c r="F130" s="174"/>
      <c r="G130" s="189"/>
      <c r="H130" s="36" t="s">
        <v>33</v>
      </c>
      <c r="I130" s="26">
        <f>I27</f>
        <v>41510</v>
      </c>
      <c r="J130" s="14">
        <f>J27</f>
        <v>0</v>
      </c>
      <c r="K130" s="14">
        <f>K27</f>
        <v>0</v>
      </c>
      <c r="L130" s="81">
        <f t="shared" si="22"/>
        <v>41510</v>
      </c>
    </row>
    <row r="131" spans="1:14" ht="24" customHeight="1" x14ac:dyDescent="0.25">
      <c r="A131" s="163"/>
      <c r="B131" s="166"/>
      <c r="C131" s="166"/>
      <c r="D131" s="168"/>
      <c r="E131" s="171"/>
      <c r="F131" s="174"/>
      <c r="G131" s="189"/>
      <c r="H131" s="20" t="s">
        <v>42</v>
      </c>
      <c r="I131" s="26">
        <f>I28</f>
        <v>18872</v>
      </c>
      <c r="J131" s="26">
        <f t="shared" ref="J131:L131" si="23">J28</f>
        <v>0</v>
      </c>
      <c r="K131" s="26">
        <f t="shared" si="23"/>
        <v>0</v>
      </c>
      <c r="L131" s="80">
        <f t="shared" si="23"/>
        <v>18872</v>
      </c>
    </row>
    <row r="132" spans="1:14" ht="24" customHeight="1" thickBot="1" x14ac:dyDescent="0.3">
      <c r="A132" s="164"/>
      <c r="B132" s="167"/>
      <c r="C132" s="167"/>
      <c r="D132" s="169"/>
      <c r="E132" s="172"/>
      <c r="F132" s="175"/>
      <c r="G132" s="190"/>
      <c r="H132" s="55" t="s">
        <v>44</v>
      </c>
      <c r="I132" s="46">
        <f>I29</f>
        <v>53884</v>
      </c>
      <c r="J132" s="60">
        <f t="shared" ref="J132:K132" si="24">J28</f>
        <v>0</v>
      </c>
      <c r="K132" s="60">
        <f t="shared" si="24"/>
        <v>0</v>
      </c>
      <c r="L132" s="83">
        <f t="shared" si="22"/>
        <v>53884</v>
      </c>
    </row>
    <row r="133" spans="1:14" ht="36.75" customHeight="1" x14ac:dyDescent="0.25">
      <c r="A133" s="93" t="s">
        <v>49</v>
      </c>
      <c r="B133" s="94"/>
      <c r="C133" s="94"/>
      <c r="D133" s="94"/>
      <c r="E133" s="94"/>
      <c r="F133" s="94"/>
      <c r="G133" s="94"/>
      <c r="H133" s="156" t="s">
        <v>67</v>
      </c>
      <c r="I133" s="157"/>
      <c r="J133" s="51">
        <v>63792</v>
      </c>
      <c r="K133" s="51">
        <v>63792</v>
      </c>
      <c r="L133" s="52">
        <f>L134</f>
        <v>255168</v>
      </c>
    </row>
    <row r="134" spans="1:14" ht="62.25" customHeight="1" thickBot="1" x14ac:dyDescent="0.3">
      <c r="A134" s="84" t="s">
        <v>69</v>
      </c>
      <c r="B134" s="85">
        <v>63792</v>
      </c>
      <c r="C134" s="86">
        <v>0</v>
      </c>
      <c r="D134" s="86">
        <v>100</v>
      </c>
      <c r="E134" s="85">
        <v>63792</v>
      </c>
      <c r="F134" s="86">
        <v>0</v>
      </c>
      <c r="G134" s="86">
        <v>0</v>
      </c>
      <c r="H134" s="87" t="s">
        <v>70</v>
      </c>
      <c r="I134" s="82">
        <v>127584</v>
      </c>
      <c r="J134" s="82">
        <v>63792</v>
      </c>
      <c r="K134" s="82">
        <v>63792</v>
      </c>
      <c r="L134" s="88">
        <v>255168</v>
      </c>
    </row>
    <row r="135" spans="1:14" ht="29.25" customHeight="1" thickBot="1" x14ac:dyDescent="0.3">
      <c r="A135" s="89" t="s">
        <v>25</v>
      </c>
      <c r="B135" s="90">
        <f>B120+B134</f>
        <v>229834</v>
      </c>
      <c r="C135" s="90">
        <f>C120</f>
        <v>340625</v>
      </c>
      <c r="D135" s="91">
        <v>100</v>
      </c>
      <c r="E135" s="90">
        <f>E120+E134</f>
        <v>432803</v>
      </c>
      <c r="F135" s="90">
        <f>F120</f>
        <v>78848</v>
      </c>
      <c r="G135" s="90">
        <v>0</v>
      </c>
      <c r="H135" s="158">
        <f>I121+I122+I128+I134</f>
        <v>1082110</v>
      </c>
      <c r="I135" s="159"/>
      <c r="J135" s="90">
        <f>J120+J133</f>
        <v>852385</v>
      </c>
      <c r="K135" s="90">
        <f>K120+K133</f>
        <v>852385</v>
      </c>
      <c r="L135" s="92">
        <f>L120+L133</f>
        <v>2786880</v>
      </c>
      <c r="N135" s="7"/>
    </row>
    <row r="137" spans="1:14" ht="15.75" x14ac:dyDescent="0.25">
      <c r="A137" s="1" t="s">
        <v>28</v>
      </c>
      <c r="B137" s="1"/>
      <c r="I137" s="1" t="s">
        <v>29</v>
      </c>
    </row>
  </sheetData>
  <mergeCells count="164">
    <mergeCell ref="G37:G43"/>
    <mergeCell ref="G44:G50"/>
    <mergeCell ref="G51:G54"/>
    <mergeCell ref="G55:G59"/>
    <mergeCell ref="G60:G66"/>
    <mergeCell ref="C51:C54"/>
    <mergeCell ref="D51:D54"/>
    <mergeCell ref="E51:E54"/>
    <mergeCell ref="F51:F54"/>
    <mergeCell ref="H120:I120"/>
    <mergeCell ref="H133:I133"/>
    <mergeCell ref="H135:I135"/>
    <mergeCell ref="G7:G9"/>
    <mergeCell ref="G10:G18"/>
    <mergeCell ref="A30:A36"/>
    <mergeCell ref="B30:B36"/>
    <mergeCell ref="A120:A132"/>
    <mergeCell ref="B120:B132"/>
    <mergeCell ref="C120:C132"/>
    <mergeCell ref="D120:D132"/>
    <mergeCell ref="E120:E132"/>
    <mergeCell ref="F120:F132"/>
    <mergeCell ref="H112:I112"/>
    <mergeCell ref="A117:A119"/>
    <mergeCell ref="B117:B119"/>
    <mergeCell ref="C117:C119"/>
    <mergeCell ref="D117:E119"/>
    <mergeCell ref="F117:F119"/>
    <mergeCell ref="H117:I117"/>
    <mergeCell ref="G112:G116"/>
    <mergeCell ref="G117:G119"/>
    <mergeCell ref="A112:A116"/>
    <mergeCell ref="G120:G132"/>
    <mergeCell ref="F112:F116"/>
    <mergeCell ref="H100:I100"/>
    <mergeCell ref="A107:A111"/>
    <mergeCell ref="B107:B111"/>
    <mergeCell ref="C107:C111"/>
    <mergeCell ref="D107:D111"/>
    <mergeCell ref="E107:E111"/>
    <mergeCell ref="F107:F111"/>
    <mergeCell ref="H107:I107"/>
    <mergeCell ref="G100:G106"/>
    <mergeCell ref="G107:G111"/>
    <mergeCell ref="A100:A106"/>
    <mergeCell ref="B100:B106"/>
    <mergeCell ref="C100:C106"/>
    <mergeCell ref="D100:D106"/>
    <mergeCell ref="E100:E106"/>
    <mergeCell ref="F100:F106"/>
    <mergeCell ref="B112:B116"/>
    <mergeCell ref="C112:C116"/>
    <mergeCell ref="D112:D116"/>
    <mergeCell ref="E112:E116"/>
    <mergeCell ref="H88:I88"/>
    <mergeCell ref="A93:A99"/>
    <mergeCell ref="B93:B99"/>
    <mergeCell ref="C93:C99"/>
    <mergeCell ref="D93:D99"/>
    <mergeCell ref="E93:E99"/>
    <mergeCell ref="F93:F99"/>
    <mergeCell ref="H93:I93"/>
    <mergeCell ref="G88:G92"/>
    <mergeCell ref="G93:G99"/>
    <mergeCell ref="A88:A92"/>
    <mergeCell ref="B88:B92"/>
    <mergeCell ref="C88:C92"/>
    <mergeCell ref="D88:D92"/>
    <mergeCell ref="E88:E92"/>
    <mergeCell ref="F88:F92"/>
    <mergeCell ref="H80:I80"/>
    <mergeCell ref="A84:A87"/>
    <mergeCell ref="B84:B87"/>
    <mergeCell ref="C84:C87"/>
    <mergeCell ref="D84:D87"/>
    <mergeCell ref="E84:E87"/>
    <mergeCell ref="F84:F87"/>
    <mergeCell ref="H84:I84"/>
    <mergeCell ref="A80:A83"/>
    <mergeCell ref="B80:B83"/>
    <mergeCell ref="C80:C83"/>
    <mergeCell ref="D80:D83"/>
    <mergeCell ref="E80:E83"/>
    <mergeCell ref="F80:F83"/>
    <mergeCell ref="G80:G83"/>
    <mergeCell ref="G84:G87"/>
    <mergeCell ref="H67:I67"/>
    <mergeCell ref="A75:A79"/>
    <mergeCell ref="B75:B79"/>
    <mergeCell ref="C75:C79"/>
    <mergeCell ref="D75:D79"/>
    <mergeCell ref="E75:E79"/>
    <mergeCell ref="F75:F79"/>
    <mergeCell ref="H75:I75"/>
    <mergeCell ref="A67:A74"/>
    <mergeCell ref="B67:B74"/>
    <mergeCell ref="C67:C74"/>
    <mergeCell ref="D67:D74"/>
    <mergeCell ref="G75:G79"/>
    <mergeCell ref="E67:E74"/>
    <mergeCell ref="F67:F74"/>
    <mergeCell ref="G67:G74"/>
    <mergeCell ref="H55:I55"/>
    <mergeCell ref="A60:A66"/>
    <mergeCell ref="B60:B66"/>
    <mergeCell ref="C60:C66"/>
    <mergeCell ref="D60:D66"/>
    <mergeCell ref="E60:E66"/>
    <mergeCell ref="F60:F66"/>
    <mergeCell ref="H60:I60"/>
    <mergeCell ref="A55:A59"/>
    <mergeCell ref="B55:B59"/>
    <mergeCell ref="C55:C59"/>
    <mergeCell ref="D55:D59"/>
    <mergeCell ref="E55:E59"/>
    <mergeCell ref="F55:F59"/>
    <mergeCell ref="H51:I51"/>
    <mergeCell ref="A44:A50"/>
    <mergeCell ref="B44:B50"/>
    <mergeCell ref="C44:C50"/>
    <mergeCell ref="D44:D50"/>
    <mergeCell ref="E44:E50"/>
    <mergeCell ref="F44:F50"/>
    <mergeCell ref="A4:L4"/>
    <mergeCell ref="A5:L5"/>
    <mergeCell ref="A7:A9"/>
    <mergeCell ref="B7:B9"/>
    <mergeCell ref="C7:E7"/>
    <mergeCell ref="F7:F9"/>
    <mergeCell ref="H7:L8"/>
    <mergeCell ref="D8:E8"/>
    <mergeCell ref="H9:I9"/>
    <mergeCell ref="A19:A29"/>
    <mergeCell ref="B19:B29"/>
    <mergeCell ref="C19:C29"/>
    <mergeCell ref="D19:D29"/>
    <mergeCell ref="E19:E29"/>
    <mergeCell ref="F19:F29"/>
    <mergeCell ref="G19:G29"/>
    <mergeCell ref="G30:G36"/>
    <mergeCell ref="A133:G133"/>
    <mergeCell ref="H10:I10"/>
    <mergeCell ref="H19:I19"/>
    <mergeCell ref="A10:A18"/>
    <mergeCell ref="B10:B18"/>
    <mergeCell ref="C10:C18"/>
    <mergeCell ref="D10:D18"/>
    <mergeCell ref="E10:E18"/>
    <mergeCell ref="F10:F18"/>
    <mergeCell ref="H30:I30"/>
    <mergeCell ref="A37:A43"/>
    <mergeCell ref="B37:B43"/>
    <mergeCell ref="C37:C43"/>
    <mergeCell ref="D37:D43"/>
    <mergeCell ref="E37:E43"/>
    <mergeCell ref="F37:F43"/>
    <mergeCell ref="H37:I37"/>
    <mergeCell ref="C30:C36"/>
    <mergeCell ref="D30:D36"/>
    <mergeCell ref="E30:E36"/>
    <mergeCell ref="F30:F36"/>
    <mergeCell ref="H44:I44"/>
    <mergeCell ref="A51:A54"/>
    <mergeCell ref="B51:B5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07_2025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Darbinieks</dc:creator>
  <cp:lastModifiedBy>Everita BALANDE</cp:lastModifiedBy>
  <cp:lastPrinted>2025-07-31T19:35:00Z</cp:lastPrinted>
  <dcterms:created xsi:type="dcterms:W3CDTF">2023-04-12T14:59:20Z</dcterms:created>
  <dcterms:modified xsi:type="dcterms:W3CDTF">2025-07-31T19:35:06Z</dcterms:modified>
</cp:coreProperties>
</file>