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ioleta.klavina\Desktop\Darbam\LEMUMI\2026\26.03.2026\"/>
    </mc:Choice>
  </mc:AlternateContent>
  <xr:revisionPtr revIDLastSave="0" documentId="13_ncr:1_{B5041F3F-0F09-4FEC-A996-B8D515494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_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4" l="1"/>
  <c r="I66" i="4"/>
  <c r="I24" i="4"/>
  <c r="I116" i="4" s="1"/>
  <c r="J24" i="4"/>
  <c r="J116" i="4" s="1"/>
  <c r="I23" i="4"/>
  <c r="I115" i="4" s="1"/>
  <c r="J23" i="4"/>
  <c r="J115" i="4" s="1"/>
  <c r="I22" i="4"/>
  <c r="I114" i="4" s="1"/>
  <c r="J22" i="4"/>
  <c r="J114" i="4" s="1"/>
  <c r="I119" i="4"/>
  <c r="I117" i="4" s="1"/>
  <c r="J119" i="4"/>
  <c r="J117" i="4" s="1"/>
  <c r="I112" i="4"/>
  <c r="J29" i="4"/>
  <c r="I29" i="4"/>
  <c r="J34" i="4"/>
  <c r="I34" i="4"/>
  <c r="J40" i="4"/>
  <c r="I40" i="4"/>
  <c r="J45" i="4"/>
  <c r="I45" i="4"/>
  <c r="J49" i="4"/>
  <c r="I49" i="4"/>
  <c r="J54" i="4"/>
  <c r="I54" i="4"/>
  <c r="J61" i="4"/>
  <c r="I61" i="4"/>
  <c r="J70" i="4"/>
  <c r="I70" i="4"/>
  <c r="J83" i="4"/>
  <c r="I83" i="4"/>
  <c r="J90" i="4"/>
  <c r="I90" i="4"/>
  <c r="H22" i="4"/>
  <c r="H114" i="4" s="1"/>
  <c r="I113" i="4"/>
  <c r="J113" i="4"/>
  <c r="H113" i="4"/>
  <c r="J121" i="4"/>
  <c r="I121" i="4"/>
  <c r="K122" i="4"/>
  <c r="K121" i="4" s="1"/>
  <c r="K124" i="4"/>
  <c r="K123" i="4" s="1"/>
  <c r="J123" i="4"/>
  <c r="I123" i="4"/>
  <c r="B125" i="4"/>
  <c r="H112" i="4"/>
  <c r="B109" i="4"/>
  <c r="H23" i="4"/>
  <c r="H115" i="4" s="1"/>
  <c r="H24" i="4"/>
  <c r="H116" i="4" s="1"/>
  <c r="H26" i="4"/>
  <c r="H118" i="4" s="1"/>
  <c r="H27" i="4"/>
  <c r="H119" i="4" s="1"/>
  <c r="H66" i="4"/>
  <c r="H29" i="4"/>
  <c r="J112" i="4"/>
  <c r="F109" i="4"/>
  <c r="F125" i="4" s="1"/>
  <c r="E109" i="4"/>
  <c r="E125" i="4" s="1"/>
  <c r="C109" i="4"/>
  <c r="C125" i="4" s="1"/>
  <c r="K108" i="4"/>
  <c r="K107" i="4" s="1"/>
  <c r="K106" i="4" s="1"/>
  <c r="J107" i="4"/>
  <c r="I107" i="4"/>
  <c r="H107" i="4"/>
  <c r="K105" i="4"/>
  <c r="K104" i="4"/>
  <c r="K103" i="4"/>
  <c r="H102" i="4"/>
  <c r="K102" i="4" s="1"/>
  <c r="K101" i="4" s="1"/>
  <c r="K100" i="4"/>
  <c r="K99" i="4"/>
  <c r="K98" i="4"/>
  <c r="H97" i="4"/>
  <c r="K97" i="4" s="1"/>
  <c r="K96" i="4" s="1"/>
  <c r="K95" i="4"/>
  <c r="H94" i="4"/>
  <c r="K94" i="4" s="1"/>
  <c r="K93" i="4"/>
  <c r="K92" i="4"/>
  <c r="K91" i="4"/>
  <c r="H90" i="4"/>
  <c r="K88" i="4"/>
  <c r="K87" i="4" s="1"/>
  <c r="J87" i="4"/>
  <c r="I87" i="4"/>
  <c r="H87" i="4"/>
  <c r="K86" i="4"/>
  <c r="K85" i="4"/>
  <c r="K84" i="4"/>
  <c r="H83" i="4"/>
  <c r="K81" i="4"/>
  <c r="K80" i="4"/>
  <c r="K79" i="4"/>
  <c r="H78" i="4"/>
  <c r="K78" i="4" s="1"/>
  <c r="K77" i="4" s="1"/>
  <c r="J77" i="4"/>
  <c r="I77" i="4"/>
  <c r="K76" i="4"/>
  <c r="K75" i="4"/>
  <c r="J74" i="4"/>
  <c r="I74" i="4"/>
  <c r="H74" i="4"/>
  <c r="K72" i="4"/>
  <c r="K71" i="4"/>
  <c r="H70" i="4"/>
  <c r="K68" i="4"/>
  <c r="K67" i="4"/>
  <c r="J64" i="4"/>
  <c r="K65" i="4"/>
  <c r="K63" i="4"/>
  <c r="K62" i="4"/>
  <c r="H61" i="4"/>
  <c r="K59" i="4"/>
  <c r="J58" i="4"/>
  <c r="I58" i="4"/>
  <c r="H58" i="4"/>
  <c r="K57" i="4"/>
  <c r="K56" i="4"/>
  <c r="K55" i="4"/>
  <c r="H54" i="4"/>
  <c r="K52" i="4"/>
  <c r="K51" i="4"/>
  <c r="K50" i="4"/>
  <c r="H49" i="4"/>
  <c r="K47" i="4"/>
  <c r="K46" i="4"/>
  <c r="H45" i="4"/>
  <c r="K43" i="4"/>
  <c r="K42" i="4"/>
  <c r="K41" i="4"/>
  <c r="H40" i="4"/>
  <c r="K38" i="4"/>
  <c r="H37" i="4"/>
  <c r="K37" i="4" s="1"/>
  <c r="K36" i="4"/>
  <c r="K35" i="4"/>
  <c r="H34" i="4"/>
  <c r="K32" i="4"/>
  <c r="K31" i="4"/>
  <c r="K30" i="4"/>
  <c r="J26" i="4"/>
  <c r="J118" i="4" s="1"/>
  <c r="I26" i="4"/>
  <c r="I118" i="4" s="1"/>
  <c r="J20" i="4"/>
  <c r="J110" i="4" s="1"/>
  <c r="I20" i="4"/>
  <c r="I110" i="4" s="1"/>
  <c r="H20" i="4"/>
  <c r="H110" i="4" s="1"/>
  <c r="K110" i="4" s="1"/>
  <c r="D19" i="4"/>
  <c r="D109" i="4" s="1"/>
  <c r="K18" i="4"/>
  <c r="H17" i="4"/>
  <c r="K17" i="4" s="1"/>
  <c r="K16" i="4"/>
  <c r="K15" i="4"/>
  <c r="K14" i="4"/>
  <c r="K13" i="4"/>
  <c r="K12" i="4"/>
  <c r="H11" i="4"/>
  <c r="K11" i="4" s="1"/>
  <c r="K83" i="4" l="1"/>
  <c r="K29" i="4"/>
  <c r="K28" i="4" s="1"/>
  <c r="K34" i="4"/>
  <c r="K40" i="4"/>
  <c r="K45" i="4"/>
  <c r="K44" i="4" s="1"/>
  <c r="K49" i="4"/>
  <c r="K48" i="4" s="1"/>
  <c r="K54" i="4"/>
  <c r="K61" i="4"/>
  <c r="K70" i="4"/>
  <c r="K69" i="4" s="1"/>
  <c r="K90" i="4"/>
  <c r="K89" i="4" s="1"/>
  <c r="G125" i="4"/>
  <c r="I25" i="4"/>
  <c r="J25" i="4"/>
  <c r="I21" i="4"/>
  <c r="I19" i="4" s="1"/>
  <c r="J21" i="4"/>
  <c r="H21" i="4"/>
  <c r="H25" i="4"/>
  <c r="K27" i="4"/>
  <c r="K22" i="4"/>
  <c r="K116" i="4"/>
  <c r="K82" i="4"/>
  <c r="K74" i="4"/>
  <c r="K73" i="4" s="1"/>
  <c r="K66" i="4"/>
  <c r="K64" i="4" s="1"/>
  <c r="J111" i="4"/>
  <c r="K20" i="4"/>
  <c r="K113" i="4"/>
  <c r="K114" i="4"/>
  <c r="K10" i="4"/>
  <c r="I64" i="4"/>
  <c r="K58" i="4"/>
  <c r="K119" i="4"/>
  <c r="K112" i="4"/>
  <c r="K23" i="4"/>
  <c r="K118" i="4"/>
  <c r="K24" i="4"/>
  <c r="I111" i="4"/>
  <c r="I109" i="4" s="1"/>
  <c r="I125" i="4" s="1"/>
  <c r="K26" i="4"/>
  <c r="K53" i="4" l="1"/>
  <c r="J109" i="4"/>
  <c r="J125" i="4" s="1"/>
  <c r="K25" i="4"/>
  <c r="H117" i="4"/>
  <c r="K117" i="4" s="1"/>
  <c r="K21" i="4"/>
  <c r="K115" i="4"/>
  <c r="K111" i="4" s="1"/>
  <c r="H111" i="4"/>
  <c r="K125" i="4" l="1"/>
  <c r="K19" i="4"/>
  <c r="K109" i="4"/>
</calcChain>
</file>

<file path=xl/sharedStrings.xml><?xml version="1.0" encoding="utf-8"?>
<sst xmlns="http://schemas.openxmlformats.org/spreadsheetml/2006/main" count="157" uniqueCount="74">
  <si>
    <t>Teritorijas nosaukums</t>
  </si>
  <si>
    <t>EUR</t>
  </si>
  <si>
    <t>%</t>
  </si>
  <si>
    <t>Kopā</t>
  </si>
  <si>
    <t>Alūksnes pilsēta</t>
  </si>
  <si>
    <t>Ar autoceļu uzturēšanas darbu veikšanu saistīto darbinieku atlīdzībai</t>
  </si>
  <si>
    <t>Alsviķu pagasts</t>
  </si>
  <si>
    <t>Annas pagasts</t>
  </si>
  <si>
    <t>Ilzenes pagasts</t>
  </si>
  <si>
    <t>Jaunalūksnes pagasts</t>
  </si>
  <si>
    <t>Jaunannas pagasts</t>
  </si>
  <si>
    <t>Jaunlaicenes pagasts</t>
  </si>
  <si>
    <t>Kalncempju pagasts</t>
  </si>
  <si>
    <t>Liepnas pagasts</t>
  </si>
  <si>
    <t>Malienas pagasts</t>
  </si>
  <si>
    <t>Mālupes pagasts</t>
  </si>
  <si>
    <t>Mārkalnes pagasts</t>
  </si>
  <si>
    <t>Pededzes pagasts</t>
  </si>
  <si>
    <t>Veclaicenes pagasts</t>
  </si>
  <si>
    <t>Zeltiņu pagasts</t>
  </si>
  <si>
    <t>Ziemera pagasts</t>
  </si>
  <si>
    <t>Uzkrājuma fonds</t>
  </si>
  <si>
    <t>Pavisam kopā</t>
  </si>
  <si>
    <t>ALŪKSNES NOVADA PAŠVALDĪBAS CEĻU UN IELU FONDA</t>
  </si>
  <si>
    <t>Domes priekšsēdētājs</t>
  </si>
  <si>
    <t>Dz.ADLERS</t>
  </si>
  <si>
    <t>2026. gads</t>
  </si>
  <si>
    <t xml:space="preserve">Ielu uzturēšanai, t.sk. </t>
  </si>
  <si>
    <t xml:space="preserve">tranzīta ielām </t>
  </si>
  <si>
    <t>tiltiem</t>
  </si>
  <si>
    <t>satiksmes drošības uzlabošanai</t>
  </si>
  <si>
    <t>ielām, pa kurām kursē sabiedriskais transports</t>
  </si>
  <si>
    <t xml:space="preserve">Autoceļu uzturēšanai, t.sk. </t>
  </si>
  <si>
    <t>autoceļiem, pa kurām kursē sabiedriskais transports</t>
  </si>
  <si>
    <t>pārējiem uzturēšanas darbiem</t>
  </si>
  <si>
    <t>Autoceļu atjaunošanai, pārbūvei, būvuzraudzībai un autoruzraudzībai, t.sk.</t>
  </si>
  <si>
    <t>pārējo auroceļu atjaunošanai, pārbūvei, būvuzraudzībai un autoruzraudzībai</t>
  </si>
  <si>
    <t>tranzītielām</t>
  </si>
  <si>
    <t>autoceļiem un ielām, pa kurām kursē sabiedriskais transports</t>
  </si>
  <si>
    <t>pārējo autoceļu atjaunošanai, pārbūvei, būvuzraudzībai un autoruzraudzībai</t>
  </si>
  <si>
    <t>2027. gads</t>
  </si>
  <si>
    <t>Alūksnes novads</t>
  </si>
  <si>
    <t>VIDĒJĀ (TRIJU GADU) TERMIŅA PLĀNS 2026. – 2028. GADAM</t>
  </si>
  <si>
    <t>Ceļu un ielu fonda līdzekļu sadalījums 2026. gadam</t>
  </si>
  <si>
    <t>Naudas līdzekļu atlikums uz 31.12.2025.</t>
  </si>
  <si>
    <t>2028. gads</t>
  </si>
  <si>
    <t>2026.gada ceļu un ielu nesadalītie līdzekļi (uzkrājuma fonds),                           EUR</t>
  </si>
  <si>
    <t>Ceļu un ielu fonda vidējā termiņa plāns 2026. – 2028. gadam, EUR</t>
  </si>
  <si>
    <t>340 899, t.sk.:</t>
  </si>
  <si>
    <t>53670 , t.sk.:</t>
  </si>
  <si>
    <t>25 657 , t.sk.:</t>
  </si>
  <si>
    <t>40 383, t.sk.:</t>
  </si>
  <si>
    <t>39 525, t.sk.:</t>
  </si>
  <si>
    <t>33 816, t.sk.:</t>
  </si>
  <si>
    <t>29 871, t.sk.:</t>
  </si>
  <si>
    <t>27 596, t.sk.:</t>
  </si>
  <si>
    <t xml:space="preserve">             18044, t.sk.:</t>
  </si>
  <si>
    <t>16 991, t.sk.:</t>
  </si>
  <si>
    <t>34 064, t.sk.:</t>
  </si>
  <si>
    <t>24 470, t.sk.:</t>
  </si>
  <si>
    <t xml:space="preserve">36 701, t.sk.: </t>
  </si>
  <si>
    <t>30 854, t.sk.:</t>
  </si>
  <si>
    <t>28 502, t.sk.:</t>
  </si>
  <si>
    <t>57 126, t.sk.:</t>
  </si>
  <si>
    <t>497 270, t.sk.:</t>
  </si>
  <si>
    <t>2026. gada papildus mērķdotācija par pārņemtajiem valsts vietējo autoceļu posma kilometriem, EUR</t>
  </si>
  <si>
    <t>86558, t.sk.</t>
  </si>
  <si>
    <t>113 672, t.sk.:</t>
  </si>
  <si>
    <t>951  841, t.sk.:</t>
  </si>
  <si>
    <t>52% no Ceļu un ielu fonda Alūksnes novada pagastu  apvienības pārvaldei pašvaldības valdījumā esošo ceļu uzturēšanai pagastos</t>
  </si>
  <si>
    <t>48% no Ceļu un ielu fonda pašvaldības iestādei „SPODRA” pašvaldības īpašumā vai valdījumā esošo ielu uzturēšanai Alūksnes pilsētā</t>
  </si>
  <si>
    <t>Alūksnes novada pagastu apvienība, t.sk.</t>
  </si>
  <si>
    <t>Apstiprināts ar Alūksnes novada pašvaldības domes</t>
  </si>
  <si>
    <t>26.03.2026. lēmumu Nr. ANP/1.5/26/108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</si>
</sst>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_ ;\-0\ "/>
  </numFmts>
  <fonts count="2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Alignment="1">
      <alignment horizontal="left" vertical="center" indent="5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0" fillId="0" borderId="0" xfId="0" applyNumberFormat="1"/>
    <xf numFmtId="0" fontId="5" fillId="0" borderId="0" xfId="0" applyFont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164" fontId="8" fillId="4" borderId="1" xfId="1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horizontal="left" wrapText="1"/>
    </xf>
    <xf numFmtId="3" fontId="19" fillId="4" borderId="1" xfId="0" applyNumberFormat="1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right" wrapText="1"/>
    </xf>
    <xf numFmtId="3" fontId="1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4" fontId="13" fillId="4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164" fontId="8" fillId="4" borderId="12" xfId="1" applyNumberFormat="1" applyFont="1" applyFill="1" applyBorder="1" applyAlignment="1">
      <alignment horizontal="center" vertical="center"/>
    </xf>
    <xf numFmtId="3" fontId="20" fillId="4" borderId="15" xfId="0" applyNumberFormat="1" applyFont="1" applyFill="1" applyBorder="1" applyAlignment="1">
      <alignment horizontal="center" vertical="center" wrapText="1"/>
    </xf>
    <xf numFmtId="1" fontId="8" fillId="4" borderId="15" xfId="1" applyNumberFormat="1" applyFont="1" applyFill="1" applyBorder="1" applyAlignment="1">
      <alignment horizontal="center" vertical="center"/>
    </xf>
    <xf numFmtId="164" fontId="8" fillId="4" borderId="16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right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165" fontId="10" fillId="4" borderId="15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right" vertical="center" wrapText="1"/>
    </xf>
    <xf numFmtId="3" fontId="8" fillId="4" borderId="15" xfId="0" applyNumberFormat="1" applyFont="1" applyFill="1" applyBorder="1" applyAlignment="1">
      <alignment horizontal="center" vertical="center" wrapText="1"/>
    </xf>
    <xf numFmtId="3" fontId="8" fillId="4" borderId="16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/>
    </xf>
    <xf numFmtId="3" fontId="11" fillId="4" borderId="15" xfId="0" applyNumberFormat="1" applyFont="1" applyFill="1" applyBorder="1" applyAlignment="1">
      <alignment horizontal="center" vertical="center"/>
    </xf>
    <xf numFmtId="3" fontId="8" fillId="4" borderId="16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right" vertical="center" wrapText="1"/>
    </xf>
    <xf numFmtId="164" fontId="8" fillId="4" borderId="15" xfId="1" applyNumberFormat="1" applyFont="1" applyFill="1" applyBorder="1" applyAlignment="1">
      <alignment horizontal="center" vertical="center"/>
    </xf>
    <xf numFmtId="164" fontId="8" fillId="4" borderId="16" xfId="1" applyNumberFormat="1" applyFont="1" applyFill="1" applyBorder="1" applyAlignment="1">
      <alignment horizontal="center" vertical="center" wrapText="1"/>
    </xf>
    <xf numFmtId="164" fontId="8" fillId="4" borderId="0" xfId="1" applyNumberFormat="1" applyFont="1" applyFill="1" applyBorder="1"/>
    <xf numFmtId="164" fontId="12" fillId="4" borderId="12" xfId="1" applyNumberFormat="1" applyFont="1" applyFill="1" applyBorder="1" applyAlignment="1">
      <alignment horizontal="center" vertical="center"/>
    </xf>
    <xf numFmtId="164" fontId="8" fillId="4" borderId="15" xfId="1" applyNumberFormat="1" applyFont="1" applyFill="1" applyBorder="1"/>
    <xf numFmtId="3" fontId="8" fillId="4" borderId="12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4" borderId="1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2" fillId="4" borderId="15" xfId="0" applyNumberFormat="1" applyFont="1" applyFill="1" applyBorder="1" applyAlignment="1">
      <alignment horizontal="center" vertical="center" wrapText="1"/>
    </xf>
    <xf numFmtId="3" fontId="22" fillId="4" borderId="1" xfId="0" applyNumberFormat="1" applyFont="1" applyFill="1" applyBorder="1" applyAlignment="1">
      <alignment vertical="center" wrapText="1"/>
    </xf>
    <xf numFmtId="3" fontId="22" fillId="4" borderId="16" xfId="0" applyNumberFormat="1" applyFont="1" applyFill="1" applyBorder="1" applyAlignment="1">
      <alignment horizontal="center" vertical="center" wrapText="1"/>
    </xf>
    <xf numFmtId="3" fontId="22" fillId="4" borderId="12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8" fillId="0" borderId="15" xfId="1" applyNumberFormat="1" applyFont="1" applyFill="1" applyBorder="1" applyAlignment="1"/>
    <xf numFmtId="164" fontId="8" fillId="0" borderId="15" xfId="1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/>
    <xf numFmtId="0" fontId="14" fillId="0" borderId="1" xfId="0" applyFont="1" applyBorder="1" applyAlignment="1">
      <alignment horizontal="center" vertical="center"/>
    </xf>
    <xf numFmtId="164" fontId="8" fillId="0" borderId="15" xfId="1" applyNumberFormat="1" applyFont="1" applyFill="1" applyBorder="1"/>
    <xf numFmtId="3" fontId="8" fillId="0" borderId="15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0" borderId="15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/>
    <xf numFmtId="0" fontId="3" fillId="0" borderId="0" xfId="0" applyFont="1" applyAlignment="1">
      <alignment horizontal="right" indent="2"/>
    </xf>
    <xf numFmtId="3" fontId="18" fillId="0" borderId="1" xfId="0" applyNumberFormat="1" applyFont="1" applyBorder="1" applyAlignment="1">
      <alignment horizontal="center" vertical="center" wrapText="1"/>
    </xf>
    <xf numFmtId="3" fontId="16" fillId="0" borderId="30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6" fontId="0" fillId="0" borderId="14" xfId="0" applyNumberForma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16" fillId="4" borderId="9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4" borderId="15" xfId="1" applyNumberFormat="1" applyFont="1" applyFill="1" applyBorder="1" applyAlignment="1">
      <alignment horizontal="center" vertical="center" wrapText="1"/>
    </xf>
    <xf numFmtId="164" fontId="2" fillId="4" borderId="9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4" borderId="15" xfId="1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AD0A-1269-48DD-8813-44632126CA14}">
  <sheetPr>
    <pageSetUpPr fitToPage="1"/>
  </sheetPr>
  <dimension ref="A1:M127"/>
  <sheetViews>
    <sheetView tabSelected="1" topLeftCell="A118" zoomScale="115" zoomScaleNormal="115" workbookViewId="0">
      <selection activeCell="N8" sqref="N8"/>
    </sheetView>
  </sheetViews>
  <sheetFormatPr defaultRowHeight="15" x14ac:dyDescent="0.25"/>
  <cols>
    <col min="1" max="1" width="12.140625" customWidth="1"/>
    <col min="2" max="2" width="15.7109375" customWidth="1"/>
    <col min="3" max="3" width="13.28515625" customWidth="1"/>
    <col min="4" max="4" width="11.28515625" customWidth="1"/>
    <col min="5" max="5" width="14.28515625" style="28" customWidth="1"/>
    <col min="6" max="6" width="11.28515625" style="28" customWidth="1"/>
    <col min="7" max="7" width="34.7109375" customWidth="1"/>
    <col min="8" max="9" width="10.28515625" customWidth="1"/>
    <col min="10" max="10" width="10.140625" customWidth="1"/>
    <col min="11" max="11" width="13" customWidth="1"/>
  </cols>
  <sheetData>
    <row r="1" spans="1:13" ht="15" customHeight="1" x14ac:dyDescent="0.25">
      <c r="H1" s="91"/>
      <c r="I1" s="91"/>
      <c r="J1" s="91"/>
      <c r="K1" s="92" t="s">
        <v>72</v>
      </c>
    </row>
    <row r="2" spans="1:13" ht="15" customHeight="1" x14ac:dyDescent="0.25">
      <c r="H2" s="93"/>
      <c r="I2" s="93"/>
      <c r="J2" s="93"/>
      <c r="K2" s="94" t="s">
        <v>73</v>
      </c>
    </row>
    <row r="3" spans="1:13" ht="10.5" customHeight="1" x14ac:dyDescent="0.25"/>
    <row r="4" spans="1:13" ht="18.75" x14ac:dyDescent="0.25">
      <c r="A4" s="142" t="s">
        <v>23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3" ht="18.75" x14ac:dyDescent="0.25">
      <c r="A5" s="142" t="s">
        <v>42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3" ht="7.5" customHeight="1" thickBot="1" x14ac:dyDescent="0.3"/>
    <row r="7" spans="1:13" ht="30.75" customHeight="1" x14ac:dyDescent="0.25">
      <c r="A7" s="143" t="s">
        <v>0</v>
      </c>
      <c r="B7" s="146" t="s">
        <v>44</v>
      </c>
      <c r="C7" s="146" t="s">
        <v>43</v>
      </c>
      <c r="D7" s="146"/>
      <c r="E7" s="146"/>
      <c r="F7" s="146" t="s">
        <v>46</v>
      </c>
      <c r="G7" s="146" t="s">
        <v>47</v>
      </c>
      <c r="H7" s="146"/>
      <c r="I7" s="146"/>
      <c r="J7" s="146"/>
      <c r="K7" s="149"/>
    </row>
    <row r="8" spans="1:13" ht="173.25" customHeight="1" x14ac:dyDescent="0.25">
      <c r="A8" s="144"/>
      <c r="B8" s="147"/>
      <c r="C8" s="90" t="s">
        <v>70</v>
      </c>
      <c r="D8" s="151" t="s">
        <v>69</v>
      </c>
      <c r="E8" s="152"/>
      <c r="F8" s="147"/>
      <c r="G8" s="147"/>
      <c r="H8" s="147"/>
      <c r="I8" s="147"/>
      <c r="J8" s="147"/>
      <c r="K8" s="150"/>
    </row>
    <row r="9" spans="1:13" ht="36" customHeight="1" thickBot="1" x14ac:dyDescent="0.3">
      <c r="A9" s="145"/>
      <c r="B9" s="148"/>
      <c r="C9" s="38" t="s">
        <v>1</v>
      </c>
      <c r="D9" s="38" t="s">
        <v>2</v>
      </c>
      <c r="E9" s="38" t="s">
        <v>1</v>
      </c>
      <c r="F9" s="148"/>
      <c r="G9" s="148" t="s">
        <v>26</v>
      </c>
      <c r="H9" s="148"/>
      <c r="I9" s="38" t="s">
        <v>40</v>
      </c>
      <c r="J9" s="38" t="s">
        <v>45</v>
      </c>
      <c r="K9" s="39" t="s">
        <v>3</v>
      </c>
    </row>
    <row r="10" spans="1:13" x14ac:dyDescent="0.25">
      <c r="A10" s="109" t="s">
        <v>4</v>
      </c>
      <c r="B10" s="113">
        <v>274</v>
      </c>
      <c r="C10" s="113">
        <v>340625</v>
      </c>
      <c r="D10" s="117">
        <v>0</v>
      </c>
      <c r="E10" s="117">
        <v>0</v>
      </c>
      <c r="F10" s="120">
        <v>0</v>
      </c>
      <c r="G10" s="107" t="s">
        <v>48</v>
      </c>
      <c r="H10" s="107"/>
      <c r="I10" s="29">
        <v>340625</v>
      </c>
      <c r="J10" s="29">
        <v>340625</v>
      </c>
      <c r="K10" s="30">
        <f>K11+K17</f>
        <v>1022149</v>
      </c>
    </row>
    <row r="11" spans="1:13" ht="30.75" customHeight="1" x14ac:dyDescent="0.25">
      <c r="A11" s="110"/>
      <c r="B11" s="114"/>
      <c r="C11" s="114"/>
      <c r="D11" s="118"/>
      <c r="E11" s="118"/>
      <c r="F11" s="121"/>
      <c r="G11" s="5" t="s">
        <v>27</v>
      </c>
      <c r="H11" s="8">
        <f>H12+H13+H14+H15+H16</f>
        <v>336399</v>
      </c>
      <c r="I11" s="4">
        <v>340625</v>
      </c>
      <c r="J11" s="4">
        <v>340625</v>
      </c>
      <c r="K11" s="31">
        <f t="shared" ref="K11:K18" si="0">SUM(H11:J11)</f>
        <v>1017649</v>
      </c>
      <c r="M11" s="6"/>
    </row>
    <row r="12" spans="1:13" ht="13.5" customHeight="1" x14ac:dyDescent="0.25">
      <c r="A12" s="110"/>
      <c r="B12" s="114"/>
      <c r="C12" s="114"/>
      <c r="D12" s="118"/>
      <c r="E12" s="118"/>
      <c r="F12" s="121"/>
      <c r="G12" s="2" t="s">
        <v>28</v>
      </c>
      <c r="H12" s="95">
        <v>63000</v>
      </c>
      <c r="I12" s="3">
        <v>90000</v>
      </c>
      <c r="J12" s="3">
        <v>90000</v>
      </c>
      <c r="K12" s="32">
        <f t="shared" si="0"/>
        <v>243000</v>
      </c>
      <c r="M12" s="6"/>
    </row>
    <row r="13" spans="1:13" ht="13.5" customHeight="1" x14ac:dyDescent="0.25">
      <c r="A13" s="110"/>
      <c r="B13" s="114"/>
      <c r="C13" s="114"/>
      <c r="D13" s="118"/>
      <c r="E13" s="118"/>
      <c r="F13" s="121"/>
      <c r="G13" s="14" t="s">
        <v>29</v>
      </c>
      <c r="H13" s="3">
        <v>1000</v>
      </c>
      <c r="I13" s="10">
        <v>18000</v>
      </c>
      <c r="J13" s="10">
        <v>18000</v>
      </c>
      <c r="K13" s="33">
        <f t="shared" si="0"/>
        <v>37000</v>
      </c>
      <c r="M13" s="6"/>
    </row>
    <row r="14" spans="1:13" ht="13.5" customHeight="1" x14ac:dyDescent="0.25">
      <c r="A14" s="110"/>
      <c r="B14" s="114"/>
      <c r="C14" s="114"/>
      <c r="D14" s="118"/>
      <c r="E14" s="118"/>
      <c r="F14" s="121"/>
      <c r="G14" s="14" t="s">
        <v>30</v>
      </c>
      <c r="H14" s="3">
        <v>41000</v>
      </c>
      <c r="I14" s="10">
        <v>22000</v>
      </c>
      <c r="J14" s="10">
        <v>22000</v>
      </c>
      <c r="K14" s="33">
        <f t="shared" si="0"/>
        <v>85000</v>
      </c>
      <c r="M14" s="6"/>
    </row>
    <row r="15" spans="1:13" ht="41.25" customHeight="1" x14ac:dyDescent="0.25">
      <c r="A15" s="110"/>
      <c r="B15" s="114"/>
      <c r="C15" s="114"/>
      <c r="D15" s="118"/>
      <c r="E15" s="118"/>
      <c r="F15" s="121"/>
      <c r="G15" s="14" t="s">
        <v>31</v>
      </c>
      <c r="H15" s="95">
        <v>60000</v>
      </c>
      <c r="I15" s="10">
        <v>100530</v>
      </c>
      <c r="J15" s="10">
        <v>100530</v>
      </c>
      <c r="K15" s="33">
        <f t="shared" si="0"/>
        <v>261060</v>
      </c>
      <c r="M15" s="6"/>
    </row>
    <row r="16" spans="1:13" ht="41.25" customHeight="1" x14ac:dyDescent="0.25">
      <c r="A16" s="110"/>
      <c r="B16" s="114"/>
      <c r="C16" s="114"/>
      <c r="D16" s="118"/>
      <c r="E16" s="118"/>
      <c r="F16" s="121"/>
      <c r="G16" s="14" t="s">
        <v>34</v>
      </c>
      <c r="H16" s="95">
        <v>171399</v>
      </c>
      <c r="I16" s="11">
        <v>110095</v>
      </c>
      <c r="J16" s="15">
        <v>110095</v>
      </c>
      <c r="K16" s="34">
        <f t="shared" si="0"/>
        <v>391589</v>
      </c>
      <c r="M16" s="6"/>
    </row>
    <row r="17" spans="1:13" ht="36" customHeight="1" x14ac:dyDescent="0.25">
      <c r="A17" s="111"/>
      <c r="B17" s="115"/>
      <c r="C17" s="115"/>
      <c r="D17" s="118"/>
      <c r="E17" s="118"/>
      <c r="F17" s="122"/>
      <c r="G17" s="16" t="s">
        <v>35</v>
      </c>
      <c r="H17" s="17">
        <f>H18</f>
        <v>4500</v>
      </c>
      <c r="I17" s="18">
        <v>0</v>
      </c>
      <c r="J17" s="18">
        <v>0</v>
      </c>
      <c r="K17" s="34">
        <f t="shared" si="0"/>
        <v>4500</v>
      </c>
      <c r="M17" s="6"/>
    </row>
    <row r="18" spans="1:13" ht="30" customHeight="1" thickBot="1" x14ac:dyDescent="0.3">
      <c r="A18" s="112"/>
      <c r="B18" s="116"/>
      <c r="C18" s="116"/>
      <c r="D18" s="119"/>
      <c r="E18" s="119"/>
      <c r="F18" s="123"/>
      <c r="G18" s="14" t="s">
        <v>29</v>
      </c>
      <c r="H18" s="35">
        <v>4500</v>
      </c>
      <c r="I18" s="36">
        <v>0</v>
      </c>
      <c r="J18" s="36">
        <v>0</v>
      </c>
      <c r="K18" s="37">
        <f t="shared" si="0"/>
        <v>4500</v>
      </c>
      <c r="M18" s="6"/>
    </row>
    <row r="19" spans="1:13" ht="15" customHeight="1" x14ac:dyDescent="0.25">
      <c r="A19" s="153" t="s">
        <v>71</v>
      </c>
      <c r="B19" s="113">
        <v>128259</v>
      </c>
      <c r="C19" s="128"/>
      <c r="D19" s="128">
        <f>SUM(D28:D105)</f>
        <v>99.999999999999986</v>
      </c>
      <c r="E19" s="131">
        <v>369011</v>
      </c>
      <c r="F19" s="128">
        <v>0</v>
      </c>
      <c r="G19" s="108" t="s">
        <v>64</v>
      </c>
      <c r="H19" s="108"/>
      <c r="I19" s="40">
        <f>I20+I21</f>
        <v>369011</v>
      </c>
      <c r="J19" s="40">
        <v>369011</v>
      </c>
      <c r="K19" s="41">
        <f>K20+K21+K25</f>
        <v>1235292</v>
      </c>
      <c r="M19" s="6"/>
    </row>
    <row r="20" spans="1:13" ht="33" customHeight="1" x14ac:dyDescent="0.25">
      <c r="A20" s="103"/>
      <c r="B20" s="114"/>
      <c r="C20" s="129"/>
      <c r="D20" s="129"/>
      <c r="E20" s="132"/>
      <c r="F20" s="129"/>
      <c r="G20" s="20" t="s">
        <v>5</v>
      </c>
      <c r="H20" s="4">
        <f>H65</f>
        <v>3787</v>
      </c>
      <c r="I20" s="9">
        <f>I65</f>
        <v>4000</v>
      </c>
      <c r="J20" s="9">
        <f>J65</f>
        <v>4000</v>
      </c>
      <c r="K20" s="42">
        <f t="shared" ref="K20:K24" si="1">SUM(H20:J20)</f>
        <v>11787</v>
      </c>
      <c r="M20" s="7"/>
    </row>
    <row r="21" spans="1:13" ht="22.5" customHeight="1" x14ac:dyDescent="0.25">
      <c r="A21" s="103"/>
      <c r="B21" s="114"/>
      <c r="C21" s="129"/>
      <c r="D21" s="129"/>
      <c r="E21" s="132"/>
      <c r="F21" s="129"/>
      <c r="G21" s="20" t="s">
        <v>32</v>
      </c>
      <c r="H21" s="4">
        <f>SUM(H22:H24)</f>
        <v>450493</v>
      </c>
      <c r="I21" s="9">
        <f>I22+I23+I24</f>
        <v>365011</v>
      </c>
      <c r="J21" s="9">
        <f>J22+J23+J24</f>
        <v>365011</v>
      </c>
      <c r="K21" s="42">
        <f t="shared" si="1"/>
        <v>1180515</v>
      </c>
      <c r="M21" s="6"/>
    </row>
    <row r="22" spans="1:13" ht="13.5" customHeight="1" x14ac:dyDescent="0.25">
      <c r="A22" s="103"/>
      <c r="B22" s="114"/>
      <c r="C22" s="129"/>
      <c r="D22" s="129"/>
      <c r="E22" s="132"/>
      <c r="F22" s="129"/>
      <c r="G22" s="14" t="s">
        <v>30</v>
      </c>
      <c r="H22" s="10">
        <f>H30+H35+H41+H46+H50+H55+H62+H67+H71+H75+H79+H84+H91+H98+H103</f>
        <v>3550</v>
      </c>
      <c r="I22" s="10">
        <f t="shared" ref="I22:J22" si="2">I30+I35+I41+I46+I50+I55+I62+I67+I71+I75+I79+I84+I91+I98+I103</f>
        <v>4850</v>
      </c>
      <c r="J22" s="10">
        <f t="shared" si="2"/>
        <v>4850</v>
      </c>
      <c r="K22" s="33">
        <f t="shared" si="1"/>
        <v>13250</v>
      </c>
      <c r="M22" s="6"/>
    </row>
    <row r="23" spans="1:13" ht="29.25" customHeight="1" x14ac:dyDescent="0.25">
      <c r="A23" s="103"/>
      <c r="B23" s="114"/>
      <c r="C23" s="129"/>
      <c r="D23" s="129"/>
      <c r="E23" s="132"/>
      <c r="F23" s="129"/>
      <c r="G23" s="14" t="s">
        <v>33</v>
      </c>
      <c r="H23" s="3">
        <f>H31+H42+H51+H56+H80+H85+H92+H99+H104</f>
        <v>32642</v>
      </c>
      <c r="I23" s="3">
        <f t="shared" ref="I23:J23" si="3">I31+I42+I51+I56+I80+I85+I92+I99+I104</f>
        <v>39695</v>
      </c>
      <c r="J23" s="3">
        <f t="shared" si="3"/>
        <v>39695</v>
      </c>
      <c r="K23" s="33">
        <f t="shared" si="1"/>
        <v>112032</v>
      </c>
      <c r="M23" s="7"/>
    </row>
    <row r="24" spans="1:13" ht="13.5" customHeight="1" x14ac:dyDescent="0.25">
      <c r="A24" s="103"/>
      <c r="B24" s="114"/>
      <c r="C24" s="129"/>
      <c r="D24" s="129"/>
      <c r="E24" s="132"/>
      <c r="F24" s="129"/>
      <c r="G24" s="14" t="s">
        <v>34</v>
      </c>
      <c r="H24" s="3">
        <f>H32+H36+H43+H47+H52+H57+H63+H68+H72+H76+H81+H86+H93+H100+H105</f>
        <v>414301</v>
      </c>
      <c r="I24" s="3">
        <f t="shared" ref="I24:J24" si="4">I32+I36+I43+I47+I52+I57+I63+I68+I72+I76+I81+I86+I93+I100+I105</f>
        <v>320466</v>
      </c>
      <c r="J24" s="3">
        <f t="shared" si="4"/>
        <v>320466</v>
      </c>
      <c r="K24" s="33">
        <f t="shared" si="1"/>
        <v>1055233</v>
      </c>
      <c r="M24" s="6"/>
    </row>
    <row r="25" spans="1:13" ht="29.25" customHeight="1" x14ac:dyDescent="0.25">
      <c r="A25" s="103"/>
      <c r="B25" s="114"/>
      <c r="C25" s="129"/>
      <c r="D25" s="129"/>
      <c r="E25" s="132"/>
      <c r="F25" s="129"/>
      <c r="G25" s="21" t="s">
        <v>35</v>
      </c>
      <c r="H25" s="27">
        <f>SUM(H26:H27)</f>
        <v>42990</v>
      </c>
      <c r="I25" s="13">
        <f>I26+I27</f>
        <v>0</v>
      </c>
      <c r="J25" s="13">
        <f>J26+J27</f>
        <v>0</v>
      </c>
      <c r="K25" s="43">
        <f t="shared" ref="K25:K26" si="5">SUM(H25:J25)</f>
        <v>42990</v>
      </c>
      <c r="M25" s="7"/>
    </row>
    <row r="26" spans="1:13" ht="16.5" customHeight="1" x14ac:dyDescent="0.25">
      <c r="A26" s="103"/>
      <c r="B26" s="114"/>
      <c r="C26" s="129"/>
      <c r="D26" s="129"/>
      <c r="E26" s="132"/>
      <c r="F26" s="129"/>
      <c r="G26" s="22" t="s">
        <v>29</v>
      </c>
      <c r="H26" s="3">
        <f>H38+H88</f>
        <v>22990</v>
      </c>
      <c r="I26" s="10">
        <f t="shared" ref="I26:J26" si="6">I88</f>
        <v>0</v>
      </c>
      <c r="J26" s="10">
        <f t="shared" si="6"/>
        <v>0</v>
      </c>
      <c r="K26" s="33">
        <f t="shared" si="5"/>
        <v>22990</v>
      </c>
      <c r="M26" s="6"/>
    </row>
    <row r="27" spans="1:13" ht="32.25" customHeight="1" thickBot="1" x14ac:dyDescent="0.3">
      <c r="A27" s="104"/>
      <c r="B27" s="154"/>
      <c r="C27" s="130"/>
      <c r="D27" s="130"/>
      <c r="E27" s="133"/>
      <c r="F27" s="130"/>
      <c r="G27" s="44" t="s">
        <v>39</v>
      </c>
      <c r="H27" s="45">
        <f>H59+H95</f>
        <v>20000</v>
      </c>
      <c r="I27" s="46">
        <v>0</v>
      </c>
      <c r="J27" s="46">
        <v>0</v>
      </c>
      <c r="K27" s="47">
        <f>H27</f>
        <v>20000</v>
      </c>
      <c r="M27" s="6"/>
    </row>
    <row r="28" spans="1:13" ht="15.75" customHeight="1" x14ac:dyDescent="0.25">
      <c r="A28" s="125" t="s">
        <v>6</v>
      </c>
      <c r="B28" s="113">
        <v>6461</v>
      </c>
      <c r="C28" s="128"/>
      <c r="D28" s="128">
        <v>13.73</v>
      </c>
      <c r="E28" s="131">
        <v>50665</v>
      </c>
      <c r="F28" s="163">
        <v>0</v>
      </c>
      <c r="G28" s="124" t="s">
        <v>63</v>
      </c>
      <c r="H28" s="124"/>
      <c r="I28" s="29">
        <v>50665</v>
      </c>
      <c r="J28" s="29">
        <v>50665</v>
      </c>
      <c r="K28" s="41">
        <f>K29</f>
        <v>158456</v>
      </c>
      <c r="M28" s="7"/>
    </row>
    <row r="29" spans="1:13" ht="22.5" customHeight="1" x14ac:dyDescent="0.25">
      <c r="A29" s="126"/>
      <c r="B29" s="114"/>
      <c r="C29" s="129"/>
      <c r="D29" s="129"/>
      <c r="E29" s="132"/>
      <c r="F29" s="164"/>
      <c r="G29" s="20" t="s">
        <v>32</v>
      </c>
      <c r="H29" s="9">
        <f>SUM(H30:H32)</f>
        <v>57126</v>
      </c>
      <c r="I29" s="4">
        <f>I30+I31+I32</f>
        <v>50665</v>
      </c>
      <c r="J29" s="4">
        <f>J30+J31+J32</f>
        <v>50665</v>
      </c>
      <c r="K29" s="42">
        <f>SUM(H29:J29)</f>
        <v>158456</v>
      </c>
      <c r="M29" s="6"/>
    </row>
    <row r="30" spans="1:13" ht="13.5" customHeight="1" x14ac:dyDescent="0.25">
      <c r="A30" s="126"/>
      <c r="B30" s="114"/>
      <c r="C30" s="129"/>
      <c r="D30" s="129"/>
      <c r="E30" s="132"/>
      <c r="F30" s="164"/>
      <c r="G30" s="14" t="s">
        <v>30</v>
      </c>
      <c r="H30" s="10">
        <v>350</v>
      </c>
      <c r="I30" s="3">
        <v>150</v>
      </c>
      <c r="J30" s="3">
        <v>150</v>
      </c>
      <c r="K30" s="33">
        <f>SUM(H30:J30)</f>
        <v>650</v>
      </c>
      <c r="M30" s="7"/>
    </row>
    <row r="31" spans="1:13" ht="27.75" customHeight="1" x14ac:dyDescent="0.25">
      <c r="A31" s="126"/>
      <c r="B31" s="114"/>
      <c r="C31" s="129"/>
      <c r="D31" s="129"/>
      <c r="E31" s="132"/>
      <c r="F31" s="164"/>
      <c r="G31" s="14" t="s">
        <v>33</v>
      </c>
      <c r="H31" s="10">
        <v>3310</v>
      </c>
      <c r="I31" s="3">
        <v>7000</v>
      </c>
      <c r="J31" s="3">
        <v>7000</v>
      </c>
      <c r="K31" s="33">
        <f>SUM(H31:J31)</f>
        <v>17310</v>
      </c>
      <c r="M31" s="6"/>
    </row>
    <row r="32" spans="1:13" ht="13.5" customHeight="1" thickBot="1" x14ac:dyDescent="0.3">
      <c r="A32" s="126"/>
      <c r="B32" s="114"/>
      <c r="C32" s="129"/>
      <c r="D32" s="129"/>
      <c r="E32" s="132"/>
      <c r="F32" s="164"/>
      <c r="G32" s="14" t="s">
        <v>34</v>
      </c>
      <c r="H32" s="12">
        <v>53466</v>
      </c>
      <c r="I32" s="73">
        <v>43515</v>
      </c>
      <c r="J32" s="73">
        <v>43515</v>
      </c>
      <c r="K32" s="33">
        <f t="shared" ref="K32" si="7">SUM(H32:J32)</f>
        <v>140496</v>
      </c>
      <c r="M32" s="7"/>
    </row>
    <row r="33" spans="1:13" ht="15.75" customHeight="1" x14ac:dyDescent="0.25">
      <c r="A33" s="125" t="s">
        <v>7</v>
      </c>
      <c r="B33" s="128">
        <v>6730</v>
      </c>
      <c r="C33" s="128"/>
      <c r="D33" s="128">
        <v>5.9</v>
      </c>
      <c r="E33" s="131">
        <v>21772</v>
      </c>
      <c r="F33" s="128">
        <v>0</v>
      </c>
      <c r="G33" s="124" t="s">
        <v>62</v>
      </c>
      <c r="H33" s="124"/>
      <c r="I33" s="29">
        <v>21772</v>
      </c>
      <c r="J33" s="29">
        <v>21772</v>
      </c>
      <c r="K33" s="41">
        <v>72120</v>
      </c>
      <c r="M33" s="7"/>
    </row>
    <row r="34" spans="1:13" ht="22.5" customHeight="1" x14ac:dyDescent="0.25">
      <c r="A34" s="126"/>
      <c r="B34" s="129"/>
      <c r="C34" s="129"/>
      <c r="D34" s="129"/>
      <c r="E34" s="132"/>
      <c r="F34" s="129"/>
      <c r="G34" s="20" t="s">
        <v>32</v>
      </c>
      <c r="H34" s="9">
        <f>SUM(H35:H36)</f>
        <v>22512</v>
      </c>
      <c r="I34" s="4">
        <f>I35+I36</f>
        <v>21772</v>
      </c>
      <c r="J34" s="4">
        <f>J35+J36</f>
        <v>21772</v>
      </c>
      <c r="K34" s="42">
        <f>SUM(H34:J34)</f>
        <v>66056</v>
      </c>
      <c r="M34" s="6"/>
    </row>
    <row r="35" spans="1:13" ht="13.5" customHeight="1" x14ac:dyDescent="0.25">
      <c r="A35" s="126"/>
      <c r="B35" s="129"/>
      <c r="C35" s="129"/>
      <c r="D35" s="129"/>
      <c r="E35" s="132"/>
      <c r="F35" s="129"/>
      <c r="G35" s="14" t="s">
        <v>30</v>
      </c>
      <c r="H35" s="10">
        <v>1000</v>
      </c>
      <c r="I35" s="3">
        <v>700</v>
      </c>
      <c r="J35" s="3">
        <v>700</v>
      </c>
      <c r="K35" s="33">
        <f>SUM(H35:J35)</f>
        <v>2400</v>
      </c>
      <c r="M35" s="6"/>
    </row>
    <row r="36" spans="1:13" ht="13.5" customHeight="1" x14ac:dyDescent="0.25">
      <c r="A36" s="126"/>
      <c r="B36" s="129"/>
      <c r="C36" s="129"/>
      <c r="D36" s="129"/>
      <c r="E36" s="132"/>
      <c r="F36" s="129"/>
      <c r="G36" s="14" t="s">
        <v>34</v>
      </c>
      <c r="H36" s="10">
        <v>21512</v>
      </c>
      <c r="I36" s="3">
        <v>21072</v>
      </c>
      <c r="J36" s="3">
        <v>21072</v>
      </c>
      <c r="K36" s="33">
        <f>SUM(H36:J36)</f>
        <v>63656</v>
      </c>
      <c r="M36" s="6"/>
    </row>
    <row r="37" spans="1:13" ht="27.75" customHeight="1" x14ac:dyDescent="0.25">
      <c r="A37" s="126"/>
      <c r="B37" s="129"/>
      <c r="C37" s="129"/>
      <c r="D37" s="129"/>
      <c r="E37" s="132"/>
      <c r="F37" s="129"/>
      <c r="G37" s="21" t="s">
        <v>35</v>
      </c>
      <c r="H37" s="13">
        <f>H38</f>
        <v>5990</v>
      </c>
      <c r="I37" s="4">
        <v>0</v>
      </c>
      <c r="J37" s="4">
        <v>0</v>
      </c>
      <c r="K37" s="43">
        <f t="shared" ref="K37:K38" si="8">SUM(H37:J37)</f>
        <v>5990</v>
      </c>
      <c r="M37" s="6"/>
    </row>
    <row r="38" spans="1:13" ht="25.5" customHeight="1" thickBot="1" x14ac:dyDescent="0.3">
      <c r="A38" s="127"/>
      <c r="B38" s="130"/>
      <c r="C38" s="130"/>
      <c r="D38" s="130"/>
      <c r="E38" s="133"/>
      <c r="F38" s="130"/>
      <c r="G38" s="44" t="s">
        <v>29</v>
      </c>
      <c r="H38" s="51">
        <v>5990</v>
      </c>
      <c r="I38" s="74">
        <v>0</v>
      </c>
      <c r="J38" s="74">
        <v>0</v>
      </c>
      <c r="K38" s="47">
        <f t="shared" si="8"/>
        <v>5990</v>
      </c>
      <c r="M38" s="6"/>
    </row>
    <row r="39" spans="1:13" ht="15.75" customHeight="1" x14ac:dyDescent="0.25">
      <c r="A39" s="125" t="s">
        <v>8</v>
      </c>
      <c r="B39" s="113">
        <v>5687</v>
      </c>
      <c r="C39" s="128"/>
      <c r="D39" s="140">
        <v>6.82</v>
      </c>
      <c r="E39" s="131">
        <v>25167</v>
      </c>
      <c r="F39" s="128">
        <v>0</v>
      </c>
      <c r="G39" s="124" t="s">
        <v>61</v>
      </c>
      <c r="H39" s="124"/>
      <c r="I39" s="29">
        <v>25167</v>
      </c>
      <c r="J39" s="29">
        <v>25167</v>
      </c>
      <c r="K39" s="41">
        <v>80892</v>
      </c>
      <c r="M39" s="7"/>
    </row>
    <row r="40" spans="1:13" ht="22.5" customHeight="1" x14ac:dyDescent="0.25">
      <c r="A40" s="126"/>
      <c r="B40" s="114"/>
      <c r="C40" s="129"/>
      <c r="D40" s="141"/>
      <c r="E40" s="132"/>
      <c r="F40" s="129"/>
      <c r="G40" s="20" t="s">
        <v>32</v>
      </c>
      <c r="H40" s="9">
        <f>SUM(H41:H43)</f>
        <v>30854</v>
      </c>
      <c r="I40" s="4">
        <f>I41+I42+I43</f>
        <v>25167</v>
      </c>
      <c r="J40" s="4">
        <f>J41+J42+J43</f>
        <v>25167</v>
      </c>
      <c r="K40" s="42">
        <f>SUM(H40:J40)</f>
        <v>81188</v>
      </c>
      <c r="M40" s="7"/>
    </row>
    <row r="41" spans="1:13" ht="13.5" customHeight="1" x14ac:dyDescent="0.25">
      <c r="A41" s="126"/>
      <c r="B41" s="114"/>
      <c r="C41" s="129"/>
      <c r="D41" s="141"/>
      <c r="E41" s="132"/>
      <c r="F41" s="129"/>
      <c r="G41" s="14" t="s">
        <v>30</v>
      </c>
      <c r="H41" s="10">
        <v>250</v>
      </c>
      <c r="I41" s="3">
        <v>300</v>
      </c>
      <c r="J41" s="3">
        <v>300</v>
      </c>
      <c r="K41" s="33">
        <f>SUM(H41:J41)</f>
        <v>850</v>
      </c>
      <c r="M41" s="6"/>
    </row>
    <row r="42" spans="1:13" ht="27.75" customHeight="1" x14ac:dyDescent="0.25">
      <c r="A42" s="126"/>
      <c r="B42" s="114"/>
      <c r="C42" s="129"/>
      <c r="D42" s="141"/>
      <c r="E42" s="132"/>
      <c r="F42" s="129"/>
      <c r="G42" s="14" t="s">
        <v>33</v>
      </c>
      <c r="H42" s="10">
        <v>6974</v>
      </c>
      <c r="I42" s="3">
        <v>5700</v>
      </c>
      <c r="J42" s="3">
        <v>5700</v>
      </c>
      <c r="K42" s="33">
        <f>SUM(H42:J42)</f>
        <v>18374</v>
      </c>
      <c r="M42" s="6"/>
    </row>
    <row r="43" spans="1:13" ht="13.5" customHeight="1" thickBot="1" x14ac:dyDescent="0.3">
      <c r="A43" s="126"/>
      <c r="B43" s="114"/>
      <c r="C43" s="129"/>
      <c r="D43" s="141"/>
      <c r="E43" s="132"/>
      <c r="F43" s="129"/>
      <c r="G43" s="14" t="s">
        <v>34</v>
      </c>
      <c r="H43" s="23">
        <v>23630</v>
      </c>
      <c r="I43" s="75">
        <v>19167</v>
      </c>
      <c r="J43" s="75">
        <v>19167</v>
      </c>
      <c r="K43" s="52">
        <f>SUM(H43:J43)</f>
        <v>61964</v>
      </c>
      <c r="M43" s="6"/>
    </row>
    <row r="44" spans="1:13" ht="15.75" x14ac:dyDescent="0.25">
      <c r="A44" s="134" t="s">
        <v>9</v>
      </c>
      <c r="B44" s="137">
        <v>7512</v>
      </c>
      <c r="C44" s="108"/>
      <c r="D44" s="108">
        <v>7.91</v>
      </c>
      <c r="E44" s="160">
        <v>29189</v>
      </c>
      <c r="F44" s="108">
        <v>0</v>
      </c>
      <c r="G44" s="124" t="s">
        <v>60</v>
      </c>
      <c r="H44" s="124"/>
      <c r="I44" s="29">
        <v>29189</v>
      </c>
      <c r="J44" s="29">
        <v>29189</v>
      </c>
      <c r="K44" s="41">
        <f>K45</f>
        <v>95079</v>
      </c>
      <c r="M44" s="7"/>
    </row>
    <row r="45" spans="1:13" ht="30.75" customHeight="1" x14ac:dyDescent="0.25">
      <c r="A45" s="135"/>
      <c r="B45" s="138"/>
      <c r="C45" s="155"/>
      <c r="D45" s="155"/>
      <c r="E45" s="161"/>
      <c r="F45" s="155"/>
      <c r="G45" s="20" t="s">
        <v>32</v>
      </c>
      <c r="H45" s="9">
        <f>SUM(H46:H47)</f>
        <v>36701</v>
      </c>
      <c r="I45" s="4">
        <f>I46+I47</f>
        <v>29189</v>
      </c>
      <c r="J45" s="4">
        <f>J46+J47</f>
        <v>29189</v>
      </c>
      <c r="K45" s="42">
        <f>SUM(H45:J45)</f>
        <v>95079</v>
      </c>
      <c r="M45" s="7"/>
    </row>
    <row r="46" spans="1:13" ht="15" customHeight="1" x14ac:dyDescent="0.25">
      <c r="A46" s="135"/>
      <c r="B46" s="138"/>
      <c r="C46" s="155"/>
      <c r="D46" s="155"/>
      <c r="E46" s="161"/>
      <c r="F46" s="155"/>
      <c r="G46" s="14" t="s">
        <v>30</v>
      </c>
      <c r="H46" s="10">
        <v>250</v>
      </c>
      <c r="I46" s="3">
        <v>400</v>
      </c>
      <c r="J46" s="3">
        <v>400</v>
      </c>
      <c r="K46" s="33">
        <f>SUM(H46:J46)</f>
        <v>1050</v>
      </c>
      <c r="M46" s="7"/>
    </row>
    <row r="47" spans="1:13" ht="13.5" customHeight="1" thickBot="1" x14ac:dyDescent="0.3">
      <c r="A47" s="136"/>
      <c r="B47" s="139"/>
      <c r="C47" s="156"/>
      <c r="D47" s="156"/>
      <c r="E47" s="162"/>
      <c r="F47" s="156"/>
      <c r="G47" s="48" t="s">
        <v>34</v>
      </c>
      <c r="H47" s="53">
        <v>36451</v>
      </c>
      <c r="I47" s="76">
        <v>28789</v>
      </c>
      <c r="J47" s="76">
        <v>28789</v>
      </c>
      <c r="K47" s="54">
        <f>SUM(H47:J47)</f>
        <v>94029</v>
      </c>
      <c r="M47" s="6"/>
    </row>
    <row r="48" spans="1:13" ht="15.75" x14ac:dyDescent="0.25">
      <c r="A48" s="134" t="s">
        <v>10</v>
      </c>
      <c r="B48" s="137">
        <v>1850</v>
      </c>
      <c r="C48" s="108"/>
      <c r="D48" s="157">
        <v>6.13</v>
      </c>
      <c r="E48" s="160">
        <v>22620</v>
      </c>
      <c r="F48" s="108">
        <v>0</v>
      </c>
      <c r="G48" s="124" t="s">
        <v>59</v>
      </c>
      <c r="H48" s="124"/>
      <c r="I48" s="29">
        <v>22620</v>
      </c>
      <c r="J48" s="29">
        <v>22620</v>
      </c>
      <c r="K48" s="41">
        <f>K49</f>
        <v>69710</v>
      </c>
      <c r="M48" s="7"/>
    </row>
    <row r="49" spans="1:13" ht="30.75" customHeight="1" x14ac:dyDescent="0.25">
      <c r="A49" s="135"/>
      <c r="B49" s="138"/>
      <c r="C49" s="155"/>
      <c r="D49" s="158"/>
      <c r="E49" s="161"/>
      <c r="F49" s="155"/>
      <c r="G49" s="20" t="s">
        <v>32</v>
      </c>
      <c r="H49" s="9">
        <f>SUM(H50:H52)</f>
        <v>24470</v>
      </c>
      <c r="I49" s="4">
        <f>I50+I51+I52</f>
        <v>22620</v>
      </c>
      <c r="J49" s="4">
        <f>J50+J51+J52</f>
        <v>22620</v>
      </c>
      <c r="K49" s="42">
        <f>SUM(H49:J49)</f>
        <v>69710</v>
      </c>
      <c r="M49" s="7"/>
    </row>
    <row r="50" spans="1:13" ht="13.5" customHeight="1" x14ac:dyDescent="0.25">
      <c r="A50" s="135"/>
      <c r="B50" s="138"/>
      <c r="C50" s="155"/>
      <c r="D50" s="158"/>
      <c r="E50" s="161"/>
      <c r="F50" s="155"/>
      <c r="G50" s="14" t="s">
        <v>30</v>
      </c>
      <c r="H50" s="10">
        <v>150</v>
      </c>
      <c r="I50" s="3">
        <v>300</v>
      </c>
      <c r="J50" s="3">
        <v>300</v>
      </c>
      <c r="K50" s="33">
        <f>SUM(H50:J50)</f>
        <v>750</v>
      </c>
      <c r="M50" s="6"/>
    </row>
    <row r="51" spans="1:13" ht="31.5" customHeight="1" x14ac:dyDescent="0.25">
      <c r="A51" s="135"/>
      <c r="B51" s="138"/>
      <c r="C51" s="155"/>
      <c r="D51" s="158"/>
      <c r="E51" s="161"/>
      <c r="F51" s="155"/>
      <c r="G51" s="14" t="s">
        <v>33</v>
      </c>
      <c r="H51" s="10">
        <v>6594</v>
      </c>
      <c r="I51" s="3">
        <v>5000</v>
      </c>
      <c r="J51" s="3">
        <v>5000</v>
      </c>
      <c r="K51" s="33">
        <f>SUM(H51:J51)</f>
        <v>16594</v>
      </c>
      <c r="M51" s="6"/>
    </row>
    <row r="52" spans="1:13" ht="13.5" customHeight="1" thickBot="1" x14ac:dyDescent="0.3">
      <c r="A52" s="136"/>
      <c r="B52" s="139"/>
      <c r="C52" s="156"/>
      <c r="D52" s="159"/>
      <c r="E52" s="162"/>
      <c r="F52" s="156"/>
      <c r="G52" s="48" t="s">
        <v>34</v>
      </c>
      <c r="H52" s="51">
        <v>17726</v>
      </c>
      <c r="I52" s="45">
        <v>17320</v>
      </c>
      <c r="J52" s="45">
        <v>17320</v>
      </c>
      <c r="K52" s="47">
        <f t="shared" ref="K52" si="9">SUM(H52:J52)</f>
        <v>52366</v>
      </c>
      <c r="M52" s="6"/>
    </row>
    <row r="53" spans="1:13" ht="15.75" x14ac:dyDescent="0.25">
      <c r="A53" s="134" t="s">
        <v>11</v>
      </c>
      <c r="B53" s="137">
        <v>12477</v>
      </c>
      <c r="C53" s="108"/>
      <c r="D53" s="157">
        <v>5.85</v>
      </c>
      <c r="E53" s="160">
        <v>21587</v>
      </c>
      <c r="F53" s="128">
        <v>0</v>
      </c>
      <c r="G53" s="124" t="s">
        <v>58</v>
      </c>
      <c r="H53" s="124"/>
      <c r="I53" s="29">
        <v>21587</v>
      </c>
      <c r="J53" s="29">
        <v>21587</v>
      </c>
      <c r="K53" s="41">
        <f>K54+K58</f>
        <v>77238</v>
      </c>
      <c r="M53" s="7"/>
    </row>
    <row r="54" spans="1:13" ht="30.75" customHeight="1" x14ac:dyDescent="0.25">
      <c r="A54" s="135"/>
      <c r="B54" s="138"/>
      <c r="C54" s="155"/>
      <c r="D54" s="158"/>
      <c r="E54" s="161"/>
      <c r="F54" s="129"/>
      <c r="G54" s="20" t="s">
        <v>32</v>
      </c>
      <c r="H54" s="9">
        <f>SUM(H55:H57)</f>
        <v>24064</v>
      </c>
      <c r="I54" s="4">
        <f>I55+I56+I57</f>
        <v>21587</v>
      </c>
      <c r="J54" s="4">
        <f>J55+J56+J57</f>
        <v>21587</v>
      </c>
      <c r="K54" s="42">
        <f>SUM(H54:J54)</f>
        <v>67238</v>
      </c>
      <c r="M54" s="7"/>
    </row>
    <row r="55" spans="1:13" ht="13.5" customHeight="1" x14ac:dyDescent="0.25">
      <c r="A55" s="135"/>
      <c r="B55" s="138"/>
      <c r="C55" s="155"/>
      <c r="D55" s="158"/>
      <c r="E55" s="161"/>
      <c r="F55" s="129"/>
      <c r="G55" s="14" t="s">
        <v>30</v>
      </c>
      <c r="H55" s="10">
        <v>150</v>
      </c>
      <c r="I55" s="3">
        <v>200</v>
      </c>
      <c r="J55" s="3">
        <v>200</v>
      </c>
      <c r="K55" s="33">
        <f>SUM(H55:J55)</f>
        <v>550</v>
      </c>
      <c r="M55" s="6"/>
    </row>
    <row r="56" spans="1:13" ht="28.5" customHeight="1" x14ac:dyDescent="0.25">
      <c r="A56" s="135"/>
      <c r="B56" s="138"/>
      <c r="C56" s="155"/>
      <c r="D56" s="158"/>
      <c r="E56" s="161"/>
      <c r="F56" s="129"/>
      <c r="G56" s="14" t="s">
        <v>33</v>
      </c>
      <c r="H56" s="10">
        <v>60</v>
      </c>
      <c r="I56" s="3">
        <v>200</v>
      </c>
      <c r="J56" s="3">
        <v>200</v>
      </c>
      <c r="K56" s="33">
        <f>SUM(H56:J56)</f>
        <v>460</v>
      </c>
      <c r="M56" s="6"/>
    </row>
    <row r="57" spans="1:13" ht="13.5" customHeight="1" x14ac:dyDescent="0.25">
      <c r="A57" s="135"/>
      <c r="B57" s="138"/>
      <c r="C57" s="155"/>
      <c r="D57" s="158"/>
      <c r="E57" s="161"/>
      <c r="F57" s="129"/>
      <c r="G57" s="14" t="s">
        <v>34</v>
      </c>
      <c r="H57" s="10">
        <v>23854</v>
      </c>
      <c r="I57" s="3">
        <v>21187</v>
      </c>
      <c r="J57" s="3">
        <v>21187</v>
      </c>
      <c r="K57" s="33">
        <f t="shared" ref="K57:K59" si="10">SUM(H57:J57)</f>
        <v>66228</v>
      </c>
      <c r="M57" s="6"/>
    </row>
    <row r="58" spans="1:13" ht="31.5" customHeight="1" x14ac:dyDescent="0.25">
      <c r="A58" s="135"/>
      <c r="B58" s="138"/>
      <c r="C58" s="155"/>
      <c r="D58" s="158"/>
      <c r="E58" s="161"/>
      <c r="F58" s="129"/>
      <c r="G58" s="21" t="s">
        <v>35</v>
      </c>
      <c r="H58" s="13">
        <f>H59</f>
        <v>10000</v>
      </c>
      <c r="I58" s="27">
        <f t="shared" ref="I58:J58" si="11">I59</f>
        <v>0</v>
      </c>
      <c r="J58" s="27">
        <f t="shared" si="11"/>
        <v>0</v>
      </c>
      <c r="K58" s="43">
        <f t="shared" si="10"/>
        <v>10000</v>
      </c>
      <c r="M58" s="6"/>
    </row>
    <row r="59" spans="1:13" ht="32.25" customHeight="1" thickBot="1" x14ac:dyDescent="0.3">
      <c r="A59" s="136"/>
      <c r="B59" s="139"/>
      <c r="C59" s="156"/>
      <c r="D59" s="159"/>
      <c r="E59" s="162"/>
      <c r="F59" s="130"/>
      <c r="G59" s="55" t="s">
        <v>39</v>
      </c>
      <c r="H59" s="56">
        <v>10000</v>
      </c>
      <c r="I59" s="77">
        <v>0</v>
      </c>
      <c r="J59" s="77">
        <v>0</v>
      </c>
      <c r="K59" s="47">
        <f t="shared" si="10"/>
        <v>10000</v>
      </c>
      <c r="M59" s="6"/>
    </row>
    <row r="60" spans="1:13" ht="15.75" customHeight="1" x14ac:dyDescent="0.25">
      <c r="A60" s="125" t="s">
        <v>12</v>
      </c>
      <c r="B60" s="113">
        <v>1529</v>
      </c>
      <c r="C60" s="128"/>
      <c r="D60" s="140">
        <v>4.1900000000000004</v>
      </c>
      <c r="E60" s="131">
        <v>15462</v>
      </c>
      <c r="F60" s="128">
        <v>0</v>
      </c>
      <c r="G60" s="124" t="s">
        <v>57</v>
      </c>
      <c r="H60" s="124"/>
      <c r="I60" s="29">
        <v>15462</v>
      </c>
      <c r="J60" s="29">
        <v>15462</v>
      </c>
      <c r="K60" s="41">
        <v>47249</v>
      </c>
      <c r="M60" s="7"/>
    </row>
    <row r="61" spans="1:13" ht="33.75" customHeight="1" x14ac:dyDescent="0.25">
      <c r="A61" s="126"/>
      <c r="B61" s="114"/>
      <c r="C61" s="129"/>
      <c r="D61" s="141"/>
      <c r="E61" s="132"/>
      <c r="F61" s="129"/>
      <c r="G61" s="20" t="s">
        <v>32</v>
      </c>
      <c r="H61" s="9">
        <f>SUM(H62:H63)</f>
        <v>16991</v>
      </c>
      <c r="I61" s="4">
        <f>I62+I63</f>
        <v>15462</v>
      </c>
      <c r="J61" s="4">
        <f>J62+J63</f>
        <v>15462</v>
      </c>
      <c r="K61" s="42">
        <f>SUM(H61:J61)</f>
        <v>47915</v>
      </c>
      <c r="M61" s="7"/>
    </row>
    <row r="62" spans="1:13" ht="13.5" customHeight="1" x14ac:dyDescent="0.25">
      <c r="A62" s="126"/>
      <c r="B62" s="114"/>
      <c r="C62" s="129"/>
      <c r="D62" s="141"/>
      <c r="E62" s="132"/>
      <c r="F62" s="129"/>
      <c r="G62" s="14" t="s">
        <v>30</v>
      </c>
      <c r="H62" s="10">
        <v>50</v>
      </c>
      <c r="I62" s="3">
        <v>600</v>
      </c>
      <c r="J62" s="3">
        <v>600</v>
      </c>
      <c r="K62" s="33">
        <f>SUM(H62:J62)</f>
        <v>1250</v>
      </c>
      <c r="M62" s="6"/>
    </row>
    <row r="63" spans="1:13" ht="14.25" customHeight="1" thickBot="1" x14ac:dyDescent="0.3">
      <c r="A63" s="126"/>
      <c r="B63" s="114"/>
      <c r="C63" s="129"/>
      <c r="D63" s="141"/>
      <c r="E63" s="132"/>
      <c r="F63" s="129"/>
      <c r="G63" s="14" t="s">
        <v>34</v>
      </c>
      <c r="H63" s="11">
        <v>16941</v>
      </c>
      <c r="I63" s="78">
        <v>14862</v>
      </c>
      <c r="J63" s="78">
        <v>14862</v>
      </c>
      <c r="K63" s="33">
        <f>SUM(H63:J63)</f>
        <v>46665</v>
      </c>
      <c r="M63" s="6"/>
    </row>
    <row r="64" spans="1:13" ht="15" customHeight="1" x14ac:dyDescent="0.25">
      <c r="A64" s="125" t="s">
        <v>13</v>
      </c>
      <c r="B64" s="113">
        <v>2324</v>
      </c>
      <c r="C64" s="128"/>
      <c r="D64" s="128">
        <v>4.26</v>
      </c>
      <c r="E64" s="131">
        <v>15720</v>
      </c>
      <c r="F64" s="128">
        <v>0</v>
      </c>
      <c r="G64" s="165" t="s">
        <v>56</v>
      </c>
      <c r="H64" s="166"/>
      <c r="I64" s="29">
        <f t="shared" ref="I64:J64" si="12">I65+I66</f>
        <v>15720</v>
      </c>
      <c r="J64" s="29">
        <f t="shared" si="12"/>
        <v>15720</v>
      </c>
      <c r="K64" s="41">
        <f>K65+K66</f>
        <v>49484</v>
      </c>
    </row>
    <row r="65" spans="1:13" ht="42" customHeight="1" x14ac:dyDescent="0.25">
      <c r="A65" s="126"/>
      <c r="B65" s="114"/>
      <c r="C65" s="129"/>
      <c r="D65" s="129"/>
      <c r="E65" s="132"/>
      <c r="F65" s="129"/>
      <c r="G65" s="20" t="s">
        <v>5</v>
      </c>
      <c r="H65" s="9">
        <v>3787</v>
      </c>
      <c r="I65" s="4">
        <v>4000</v>
      </c>
      <c r="J65" s="4">
        <v>4000</v>
      </c>
      <c r="K65" s="42">
        <f>SUM(H65:J65)</f>
        <v>11787</v>
      </c>
    </row>
    <row r="66" spans="1:13" ht="33.75" customHeight="1" x14ac:dyDescent="0.25">
      <c r="A66" s="126"/>
      <c r="B66" s="114"/>
      <c r="C66" s="129"/>
      <c r="D66" s="129"/>
      <c r="E66" s="132"/>
      <c r="F66" s="129"/>
      <c r="G66" s="20" t="s">
        <v>32</v>
      </c>
      <c r="H66" s="9">
        <f>SUM(H67+H68)</f>
        <v>14257</v>
      </c>
      <c r="I66" s="4">
        <f>I67+I68</f>
        <v>11720</v>
      </c>
      <c r="J66" s="4">
        <f>J67+J68</f>
        <v>11720</v>
      </c>
      <c r="K66" s="42">
        <f>SUM(H66:J66)</f>
        <v>37697</v>
      </c>
      <c r="M66" s="7"/>
    </row>
    <row r="67" spans="1:13" ht="15.75" customHeight="1" x14ac:dyDescent="0.25">
      <c r="A67" s="126"/>
      <c r="B67" s="114"/>
      <c r="C67" s="129"/>
      <c r="D67" s="129"/>
      <c r="E67" s="132"/>
      <c r="F67" s="129"/>
      <c r="G67" s="14" t="s">
        <v>30</v>
      </c>
      <c r="H67" s="10">
        <v>150</v>
      </c>
      <c r="I67" s="3">
        <v>400</v>
      </c>
      <c r="J67" s="3">
        <v>400</v>
      </c>
      <c r="K67" s="33">
        <f>SUM(H67:J67)</f>
        <v>950</v>
      </c>
      <c r="M67" s="7"/>
    </row>
    <row r="68" spans="1:13" ht="14.25" customHeight="1" thickBot="1" x14ac:dyDescent="0.3">
      <c r="A68" s="127"/>
      <c r="B68" s="154"/>
      <c r="C68" s="130"/>
      <c r="D68" s="130"/>
      <c r="E68" s="133"/>
      <c r="F68" s="130"/>
      <c r="G68" s="48" t="s">
        <v>34</v>
      </c>
      <c r="H68" s="56">
        <v>14107</v>
      </c>
      <c r="I68" s="79">
        <v>11320</v>
      </c>
      <c r="J68" s="79">
        <v>11320</v>
      </c>
      <c r="K68" s="37">
        <f>SUM(H68:J68)</f>
        <v>36747</v>
      </c>
      <c r="M68" s="6"/>
    </row>
    <row r="69" spans="1:13" x14ac:dyDescent="0.25">
      <c r="A69" s="134" t="s">
        <v>14</v>
      </c>
      <c r="B69" s="137">
        <v>8924</v>
      </c>
      <c r="C69" s="108"/>
      <c r="D69" s="108">
        <v>5.0599999999999996</v>
      </c>
      <c r="E69" s="160">
        <v>18672</v>
      </c>
      <c r="F69" s="108">
        <v>0</v>
      </c>
      <c r="G69" s="124" t="s">
        <v>55</v>
      </c>
      <c r="H69" s="124"/>
      <c r="I69" s="29">
        <v>18672</v>
      </c>
      <c r="J69" s="29">
        <v>18672</v>
      </c>
      <c r="K69" s="41">
        <f>K70</f>
        <v>64940</v>
      </c>
    </row>
    <row r="70" spans="1:13" ht="33.75" customHeight="1" x14ac:dyDescent="0.25">
      <c r="A70" s="135"/>
      <c r="B70" s="138"/>
      <c r="C70" s="155"/>
      <c r="D70" s="155"/>
      <c r="E70" s="161"/>
      <c r="F70" s="155"/>
      <c r="G70" s="20" t="s">
        <v>32</v>
      </c>
      <c r="H70" s="9">
        <f>SUM(H71:H72)</f>
        <v>27596</v>
      </c>
      <c r="I70" s="4">
        <f>I71+I72</f>
        <v>18672</v>
      </c>
      <c r="J70" s="4">
        <f>J71+J72</f>
        <v>18672</v>
      </c>
      <c r="K70" s="42">
        <f>SUM(H70:J70)</f>
        <v>64940</v>
      </c>
      <c r="M70" s="7"/>
    </row>
    <row r="71" spans="1:13" ht="15" customHeight="1" x14ac:dyDescent="0.25">
      <c r="A71" s="135"/>
      <c r="B71" s="138"/>
      <c r="C71" s="155"/>
      <c r="D71" s="155"/>
      <c r="E71" s="161"/>
      <c r="F71" s="155"/>
      <c r="G71" s="14" t="s">
        <v>30</v>
      </c>
      <c r="H71" s="10">
        <v>150</v>
      </c>
      <c r="I71" s="3">
        <v>600</v>
      </c>
      <c r="J71" s="3">
        <v>600</v>
      </c>
      <c r="K71" s="33">
        <f>SUM(H71:J71)</f>
        <v>1350</v>
      </c>
      <c r="M71" s="7"/>
    </row>
    <row r="72" spans="1:13" ht="13.5" customHeight="1" thickBot="1" x14ac:dyDescent="0.3">
      <c r="A72" s="136"/>
      <c r="B72" s="139"/>
      <c r="C72" s="156"/>
      <c r="D72" s="156"/>
      <c r="E72" s="162"/>
      <c r="F72" s="156"/>
      <c r="G72" s="48" t="s">
        <v>34</v>
      </c>
      <c r="H72" s="56">
        <v>27446</v>
      </c>
      <c r="I72" s="80">
        <v>18072</v>
      </c>
      <c r="J72" s="80">
        <v>18072</v>
      </c>
      <c r="K72" s="47">
        <f>SUM(H72:J72)</f>
        <v>63590</v>
      </c>
      <c r="M72" s="6"/>
    </row>
    <row r="73" spans="1:13" x14ac:dyDescent="0.25">
      <c r="A73" s="134" t="s">
        <v>15</v>
      </c>
      <c r="B73" s="137">
        <v>7583</v>
      </c>
      <c r="C73" s="108"/>
      <c r="D73" s="108">
        <v>6.04</v>
      </c>
      <c r="E73" s="160">
        <v>22288</v>
      </c>
      <c r="F73" s="128">
        <v>0</v>
      </c>
      <c r="G73" s="124" t="s">
        <v>54</v>
      </c>
      <c r="H73" s="124"/>
      <c r="I73" s="29">
        <v>22288</v>
      </c>
      <c r="J73" s="29">
        <v>22288</v>
      </c>
      <c r="K73" s="41">
        <f>K74</f>
        <v>74447</v>
      </c>
    </row>
    <row r="74" spans="1:13" ht="33.75" customHeight="1" x14ac:dyDescent="0.25">
      <c r="A74" s="135"/>
      <c r="B74" s="138"/>
      <c r="C74" s="155"/>
      <c r="D74" s="155"/>
      <c r="E74" s="161"/>
      <c r="F74" s="129"/>
      <c r="G74" s="20" t="s">
        <v>32</v>
      </c>
      <c r="H74" s="9">
        <f>SUM(H75:H76)</f>
        <v>29871</v>
      </c>
      <c r="I74" s="4">
        <f>I75+I76</f>
        <v>22288</v>
      </c>
      <c r="J74" s="4">
        <f>J75+J76</f>
        <v>22288</v>
      </c>
      <c r="K74" s="42">
        <f>SUM(H74:J74)</f>
        <v>74447</v>
      </c>
      <c r="M74" s="7"/>
    </row>
    <row r="75" spans="1:13" ht="13.5" customHeight="1" x14ac:dyDescent="0.25">
      <c r="A75" s="135"/>
      <c r="B75" s="138"/>
      <c r="C75" s="155"/>
      <c r="D75" s="155"/>
      <c r="E75" s="161"/>
      <c r="F75" s="129"/>
      <c r="G75" s="14" t="s">
        <v>30</v>
      </c>
      <c r="H75" s="10">
        <v>150</v>
      </c>
      <c r="I75" s="3">
        <v>200</v>
      </c>
      <c r="J75" s="3">
        <v>200</v>
      </c>
      <c r="K75" s="33">
        <f>SUM(H75:J75)</f>
        <v>550</v>
      </c>
      <c r="M75" s="6"/>
    </row>
    <row r="76" spans="1:13" ht="13.5" customHeight="1" thickBot="1" x14ac:dyDescent="0.3">
      <c r="A76" s="136"/>
      <c r="B76" s="139"/>
      <c r="C76" s="156"/>
      <c r="D76" s="156"/>
      <c r="E76" s="162"/>
      <c r="F76" s="130"/>
      <c r="G76" s="48" t="s">
        <v>34</v>
      </c>
      <c r="H76" s="56">
        <v>29721</v>
      </c>
      <c r="I76" s="80">
        <v>22088</v>
      </c>
      <c r="J76" s="80">
        <v>22088</v>
      </c>
      <c r="K76" s="47">
        <f>SUM(H76:J76)</f>
        <v>73897</v>
      </c>
      <c r="M76" s="6"/>
    </row>
    <row r="77" spans="1:13" x14ac:dyDescent="0.25">
      <c r="A77" s="134" t="s">
        <v>16</v>
      </c>
      <c r="B77" s="137">
        <v>6583</v>
      </c>
      <c r="C77" s="108"/>
      <c r="D77" s="108">
        <v>7.38</v>
      </c>
      <c r="E77" s="160">
        <v>27233</v>
      </c>
      <c r="F77" s="108">
        <v>0</v>
      </c>
      <c r="G77" s="124" t="s">
        <v>53</v>
      </c>
      <c r="H77" s="124"/>
      <c r="I77" s="29">
        <f t="shared" ref="I77:J77" si="13">I78</f>
        <v>27233</v>
      </c>
      <c r="J77" s="29">
        <f t="shared" si="13"/>
        <v>27233</v>
      </c>
      <c r="K77" s="41">
        <f>K78</f>
        <v>88282</v>
      </c>
    </row>
    <row r="78" spans="1:13" ht="33.75" customHeight="1" x14ac:dyDescent="0.25">
      <c r="A78" s="135"/>
      <c r="B78" s="138"/>
      <c r="C78" s="155"/>
      <c r="D78" s="155"/>
      <c r="E78" s="161"/>
      <c r="F78" s="155"/>
      <c r="G78" s="20" t="s">
        <v>32</v>
      </c>
      <c r="H78" s="9">
        <f>SUM(H79:H81)</f>
        <v>33816</v>
      </c>
      <c r="I78" s="4">
        <v>27233</v>
      </c>
      <c r="J78" s="4">
        <v>27233</v>
      </c>
      <c r="K78" s="42">
        <f>SUM(H78:J78)</f>
        <v>88282</v>
      </c>
      <c r="M78" s="7"/>
    </row>
    <row r="79" spans="1:13" ht="13.5" customHeight="1" x14ac:dyDescent="0.25">
      <c r="A79" s="135"/>
      <c r="B79" s="138"/>
      <c r="C79" s="155"/>
      <c r="D79" s="155"/>
      <c r="E79" s="161"/>
      <c r="F79" s="155"/>
      <c r="G79" s="14" t="s">
        <v>30</v>
      </c>
      <c r="H79" s="10">
        <v>150</v>
      </c>
      <c r="I79" s="3">
        <v>200</v>
      </c>
      <c r="J79" s="3">
        <v>200</v>
      </c>
      <c r="K79" s="33">
        <f>SUM(H79:J79)</f>
        <v>550</v>
      </c>
      <c r="M79" s="6"/>
    </row>
    <row r="80" spans="1:13" ht="33" customHeight="1" x14ac:dyDescent="0.25">
      <c r="A80" s="135"/>
      <c r="B80" s="138"/>
      <c r="C80" s="155"/>
      <c r="D80" s="155"/>
      <c r="E80" s="161"/>
      <c r="F80" s="155"/>
      <c r="G80" s="14" t="s">
        <v>33</v>
      </c>
      <c r="H80" s="10">
        <v>3003</v>
      </c>
      <c r="I80" s="3">
        <v>8000</v>
      </c>
      <c r="J80" s="3">
        <v>8000</v>
      </c>
      <c r="K80" s="33">
        <f>SUM(H80:J80)</f>
        <v>19003</v>
      </c>
      <c r="M80" s="6"/>
    </row>
    <row r="81" spans="1:13" ht="15" customHeight="1" thickBot="1" x14ac:dyDescent="0.3">
      <c r="A81" s="136"/>
      <c r="B81" s="139"/>
      <c r="C81" s="156"/>
      <c r="D81" s="156"/>
      <c r="E81" s="162"/>
      <c r="F81" s="156"/>
      <c r="G81" s="48" t="s">
        <v>34</v>
      </c>
      <c r="H81" s="56">
        <v>30663</v>
      </c>
      <c r="I81" s="80">
        <v>19033</v>
      </c>
      <c r="J81" s="80">
        <v>19033</v>
      </c>
      <c r="K81" s="50">
        <f>SUM(H81:J81)</f>
        <v>68729</v>
      </c>
      <c r="M81" s="6"/>
    </row>
    <row r="82" spans="1:13" x14ac:dyDescent="0.25">
      <c r="A82" s="134" t="s">
        <v>17</v>
      </c>
      <c r="B82" s="137">
        <v>18233</v>
      </c>
      <c r="C82" s="108"/>
      <c r="D82" s="157">
        <v>5.77</v>
      </c>
      <c r="E82" s="160">
        <v>21292</v>
      </c>
      <c r="F82" s="108">
        <v>0</v>
      </c>
      <c r="G82" s="124" t="s">
        <v>52</v>
      </c>
      <c r="H82" s="124"/>
      <c r="I82" s="29">
        <v>21292</v>
      </c>
      <c r="J82" s="29">
        <v>21292</v>
      </c>
      <c r="K82" s="41">
        <f>K83+K87</f>
        <v>82109</v>
      </c>
    </row>
    <row r="83" spans="1:13" ht="33" customHeight="1" x14ac:dyDescent="0.25">
      <c r="A83" s="135"/>
      <c r="B83" s="138"/>
      <c r="C83" s="155"/>
      <c r="D83" s="158"/>
      <c r="E83" s="161"/>
      <c r="F83" s="155"/>
      <c r="G83" s="20" t="s">
        <v>32</v>
      </c>
      <c r="H83" s="9">
        <f>SUM(H84:H86)</f>
        <v>22525</v>
      </c>
      <c r="I83" s="4">
        <f>I84+I85+I86</f>
        <v>21292</v>
      </c>
      <c r="J83" s="4">
        <f>J84+J85+J86</f>
        <v>21292</v>
      </c>
      <c r="K83" s="42">
        <f>SUM(H83:J83)</f>
        <v>65109</v>
      </c>
      <c r="M83" s="7"/>
    </row>
    <row r="84" spans="1:13" ht="13.5" customHeight="1" x14ac:dyDescent="0.25">
      <c r="A84" s="135"/>
      <c r="B84" s="138"/>
      <c r="C84" s="155"/>
      <c r="D84" s="158"/>
      <c r="E84" s="161"/>
      <c r="F84" s="155"/>
      <c r="G84" s="14" t="s">
        <v>30</v>
      </c>
      <c r="H84" s="10">
        <v>300</v>
      </c>
      <c r="I84" s="3">
        <v>200</v>
      </c>
      <c r="J84" s="3">
        <v>200</v>
      </c>
      <c r="K84" s="33">
        <f>SUM(H84:J84)</f>
        <v>700</v>
      </c>
      <c r="M84" s="6"/>
    </row>
    <row r="85" spans="1:13" ht="27.75" customHeight="1" x14ac:dyDescent="0.25">
      <c r="A85" s="135"/>
      <c r="B85" s="138"/>
      <c r="C85" s="155"/>
      <c r="D85" s="158"/>
      <c r="E85" s="161"/>
      <c r="F85" s="155"/>
      <c r="G85" s="14" t="s">
        <v>33</v>
      </c>
      <c r="H85" s="10">
        <v>4700</v>
      </c>
      <c r="I85" s="3">
        <v>3795</v>
      </c>
      <c r="J85" s="3">
        <v>3795</v>
      </c>
      <c r="K85" s="33">
        <f>SUM(H85:J85)</f>
        <v>12290</v>
      </c>
      <c r="M85" s="6"/>
    </row>
    <row r="86" spans="1:13" ht="13.5" customHeight="1" x14ac:dyDescent="0.25">
      <c r="A86" s="135"/>
      <c r="B86" s="138"/>
      <c r="C86" s="155"/>
      <c r="D86" s="158"/>
      <c r="E86" s="161"/>
      <c r="F86" s="155"/>
      <c r="G86" s="14" t="s">
        <v>34</v>
      </c>
      <c r="H86" s="10">
        <v>17525</v>
      </c>
      <c r="I86" s="3">
        <v>17297</v>
      </c>
      <c r="J86" s="3">
        <v>17297</v>
      </c>
      <c r="K86" s="33">
        <f>SUM(H86:J86)</f>
        <v>52119</v>
      </c>
      <c r="M86" s="6"/>
    </row>
    <row r="87" spans="1:13" ht="33" customHeight="1" x14ac:dyDescent="0.25">
      <c r="A87" s="135"/>
      <c r="B87" s="138"/>
      <c r="C87" s="155"/>
      <c r="D87" s="158"/>
      <c r="E87" s="161"/>
      <c r="F87" s="155"/>
      <c r="G87" s="21" t="s">
        <v>35</v>
      </c>
      <c r="H87" s="13">
        <f>H88</f>
        <v>17000</v>
      </c>
      <c r="I87" s="27">
        <f t="shared" ref="I87:K87" si="14">I88</f>
        <v>0</v>
      </c>
      <c r="J87" s="27">
        <f t="shared" si="14"/>
        <v>0</v>
      </c>
      <c r="K87" s="43">
        <f t="shared" si="14"/>
        <v>17000</v>
      </c>
      <c r="M87" s="6"/>
    </row>
    <row r="88" spans="1:13" ht="13.5" customHeight="1" thickBot="1" x14ac:dyDescent="0.3">
      <c r="A88" s="136"/>
      <c r="B88" s="139"/>
      <c r="C88" s="156"/>
      <c r="D88" s="159"/>
      <c r="E88" s="162"/>
      <c r="F88" s="156"/>
      <c r="G88" s="48" t="s">
        <v>29</v>
      </c>
      <c r="H88" s="56">
        <v>17000</v>
      </c>
      <c r="I88" s="81">
        <v>0</v>
      </c>
      <c r="J88" s="81">
        <v>0</v>
      </c>
      <c r="K88" s="57">
        <f>H88+I88+J88</f>
        <v>17000</v>
      </c>
      <c r="M88" s="6"/>
    </row>
    <row r="89" spans="1:13" ht="15" customHeight="1" x14ac:dyDescent="0.25">
      <c r="A89" s="125" t="s">
        <v>18</v>
      </c>
      <c r="B89" s="113">
        <v>13371</v>
      </c>
      <c r="C89" s="128"/>
      <c r="D89" s="140">
        <v>7.32</v>
      </c>
      <c r="E89" s="131">
        <v>27012</v>
      </c>
      <c r="F89" s="128">
        <v>0</v>
      </c>
      <c r="G89" s="124" t="s">
        <v>51</v>
      </c>
      <c r="H89" s="124"/>
      <c r="I89" s="29">
        <v>27012</v>
      </c>
      <c r="J89" s="29">
        <v>27012</v>
      </c>
      <c r="K89" s="41">
        <f>K90+K94</f>
        <v>94407</v>
      </c>
    </row>
    <row r="90" spans="1:13" ht="33" customHeight="1" x14ac:dyDescent="0.25">
      <c r="A90" s="126"/>
      <c r="B90" s="114"/>
      <c r="C90" s="129"/>
      <c r="D90" s="141"/>
      <c r="E90" s="132"/>
      <c r="F90" s="129"/>
      <c r="G90" s="20" t="s">
        <v>32</v>
      </c>
      <c r="H90" s="9">
        <f>SUM(H91:H93)</f>
        <v>30383</v>
      </c>
      <c r="I90" s="4">
        <f>I91+I92+I93</f>
        <v>27012</v>
      </c>
      <c r="J90" s="4">
        <f>J91+J92+J93</f>
        <v>27012</v>
      </c>
      <c r="K90" s="42">
        <f>SUM(H90:J90)</f>
        <v>84407</v>
      </c>
      <c r="M90" s="7"/>
    </row>
    <row r="91" spans="1:13" ht="13.5" customHeight="1" x14ac:dyDescent="0.25">
      <c r="A91" s="126"/>
      <c r="B91" s="114"/>
      <c r="C91" s="129"/>
      <c r="D91" s="141"/>
      <c r="E91" s="132"/>
      <c r="F91" s="129"/>
      <c r="G91" s="14" t="s">
        <v>30</v>
      </c>
      <c r="H91" s="10">
        <v>150</v>
      </c>
      <c r="I91" s="3">
        <v>200</v>
      </c>
      <c r="J91" s="3">
        <v>200</v>
      </c>
      <c r="K91" s="33">
        <f>SUM(H91:J91)</f>
        <v>550</v>
      </c>
      <c r="M91" s="6"/>
    </row>
    <row r="92" spans="1:13" ht="27" customHeight="1" x14ac:dyDescent="0.25">
      <c r="A92" s="126"/>
      <c r="B92" s="114"/>
      <c r="C92" s="129"/>
      <c r="D92" s="141"/>
      <c r="E92" s="132"/>
      <c r="F92" s="129"/>
      <c r="G92" s="14" t="s">
        <v>33</v>
      </c>
      <c r="H92" s="10">
        <v>1362</v>
      </c>
      <c r="I92" s="3">
        <v>2000</v>
      </c>
      <c r="J92" s="3">
        <v>2000</v>
      </c>
      <c r="K92" s="33">
        <f>SUM(H92:J92)</f>
        <v>5362</v>
      </c>
      <c r="M92" s="6"/>
    </row>
    <row r="93" spans="1:13" ht="13.5" customHeight="1" x14ac:dyDescent="0.25">
      <c r="A93" s="126"/>
      <c r="B93" s="114"/>
      <c r="C93" s="129"/>
      <c r="D93" s="141"/>
      <c r="E93" s="132"/>
      <c r="F93" s="129"/>
      <c r="G93" s="14" t="s">
        <v>34</v>
      </c>
      <c r="H93" s="58">
        <v>28871</v>
      </c>
      <c r="I93" s="82">
        <v>24812</v>
      </c>
      <c r="J93" s="82">
        <v>24812</v>
      </c>
      <c r="K93" s="33">
        <f>SUM(H93:J93)</f>
        <v>78495</v>
      </c>
      <c r="M93" s="6"/>
    </row>
    <row r="94" spans="1:13" ht="40.5" customHeight="1" x14ac:dyDescent="0.25">
      <c r="A94" s="126"/>
      <c r="B94" s="114"/>
      <c r="C94" s="129"/>
      <c r="D94" s="141"/>
      <c r="E94" s="132"/>
      <c r="F94" s="129"/>
      <c r="G94" s="24" t="s">
        <v>35</v>
      </c>
      <c r="H94" s="25">
        <f>H95</f>
        <v>10000</v>
      </c>
      <c r="I94" s="83">
        <v>0</v>
      </c>
      <c r="J94" s="83">
        <v>0</v>
      </c>
      <c r="K94" s="59">
        <f>SUM(H94:J94)</f>
        <v>10000</v>
      </c>
      <c r="M94" s="6"/>
    </row>
    <row r="95" spans="1:13" ht="42" customHeight="1" thickBot="1" x14ac:dyDescent="0.3">
      <c r="A95" s="127"/>
      <c r="B95" s="154"/>
      <c r="C95" s="130"/>
      <c r="D95" s="167"/>
      <c r="E95" s="133"/>
      <c r="F95" s="130"/>
      <c r="G95" s="48" t="s">
        <v>36</v>
      </c>
      <c r="H95" s="56">
        <v>10000</v>
      </c>
      <c r="I95" s="77">
        <v>0</v>
      </c>
      <c r="J95" s="77">
        <v>0</v>
      </c>
      <c r="K95" s="37">
        <f>SUM(H95:I95)</f>
        <v>10000</v>
      </c>
      <c r="M95" s="6"/>
    </row>
    <row r="96" spans="1:13" x14ac:dyDescent="0.25">
      <c r="A96" s="134" t="s">
        <v>19</v>
      </c>
      <c r="B96" s="137">
        <v>8609</v>
      </c>
      <c r="C96" s="108"/>
      <c r="D96" s="108">
        <v>4.62</v>
      </c>
      <c r="E96" s="160">
        <v>17048</v>
      </c>
      <c r="F96" s="108">
        <v>0</v>
      </c>
      <c r="G96" s="124" t="s">
        <v>50</v>
      </c>
      <c r="H96" s="124"/>
      <c r="I96" s="29">
        <v>17048</v>
      </c>
      <c r="J96" s="29">
        <v>17048</v>
      </c>
      <c r="K96" s="41">
        <f>K97</f>
        <v>59753</v>
      </c>
    </row>
    <row r="97" spans="1:13" ht="33" customHeight="1" x14ac:dyDescent="0.25">
      <c r="A97" s="135"/>
      <c r="B97" s="138"/>
      <c r="C97" s="155"/>
      <c r="D97" s="155"/>
      <c r="E97" s="161"/>
      <c r="F97" s="155"/>
      <c r="G97" s="20" t="s">
        <v>32</v>
      </c>
      <c r="H97" s="9">
        <f>SUM(H98:H100)</f>
        <v>25657</v>
      </c>
      <c r="I97" s="4">
        <v>17048</v>
      </c>
      <c r="J97" s="4">
        <v>17048</v>
      </c>
      <c r="K97" s="42">
        <f>SUM(H97:J97)</f>
        <v>59753</v>
      </c>
      <c r="M97" s="7"/>
    </row>
    <row r="98" spans="1:13" ht="13.5" customHeight="1" x14ac:dyDescent="0.25">
      <c r="A98" s="135"/>
      <c r="B98" s="138"/>
      <c r="C98" s="155"/>
      <c r="D98" s="155"/>
      <c r="E98" s="161"/>
      <c r="F98" s="155"/>
      <c r="G98" s="14" t="s">
        <v>30</v>
      </c>
      <c r="H98" s="10">
        <v>150</v>
      </c>
      <c r="I98" s="3">
        <v>200</v>
      </c>
      <c r="J98" s="3">
        <v>200</v>
      </c>
      <c r="K98" s="33">
        <f>SUM(H98:J98)</f>
        <v>550</v>
      </c>
      <c r="M98" s="6"/>
    </row>
    <row r="99" spans="1:13" ht="27" customHeight="1" x14ac:dyDescent="0.25">
      <c r="A99" s="135"/>
      <c r="B99" s="138"/>
      <c r="C99" s="155"/>
      <c r="D99" s="155"/>
      <c r="E99" s="161"/>
      <c r="F99" s="155"/>
      <c r="G99" s="14" t="s">
        <v>33</v>
      </c>
      <c r="H99" s="10">
        <v>2434</v>
      </c>
      <c r="I99" s="3">
        <v>3000</v>
      </c>
      <c r="J99" s="3">
        <v>3000</v>
      </c>
      <c r="K99" s="33">
        <f>H99+I99+J99</f>
        <v>8434</v>
      </c>
      <c r="M99" s="6"/>
    </row>
    <row r="100" spans="1:13" ht="13.5" customHeight="1" thickBot="1" x14ac:dyDescent="0.3">
      <c r="A100" s="136"/>
      <c r="B100" s="139"/>
      <c r="C100" s="156"/>
      <c r="D100" s="156"/>
      <c r="E100" s="162"/>
      <c r="F100" s="156"/>
      <c r="G100" s="48" t="s">
        <v>34</v>
      </c>
      <c r="H100" s="60">
        <v>23073</v>
      </c>
      <c r="I100" s="84">
        <v>13848</v>
      </c>
      <c r="J100" s="84">
        <v>13848</v>
      </c>
      <c r="K100" s="47">
        <f>SUM(H100:J100)</f>
        <v>50769</v>
      </c>
      <c r="M100" s="6"/>
    </row>
    <row r="101" spans="1:13" x14ac:dyDescent="0.25">
      <c r="A101" s="134" t="s">
        <v>20</v>
      </c>
      <c r="B101" s="137">
        <v>20386</v>
      </c>
      <c r="C101" s="108"/>
      <c r="D101" s="108">
        <v>9.02</v>
      </c>
      <c r="E101" s="160">
        <v>33284</v>
      </c>
      <c r="F101" s="108">
        <v>0</v>
      </c>
      <c r="G101" s="175" t="s">
        <v>49</v>
      </c>
      <c r="H101" s="124"/>
      <c r="I101" s="29">
        <v>33284</v>
      </c>
      <c r="J101" s="29">
        <v>33284</v>
      </c>
      <c r="K101" s="41">
        <f>K102</f>
        <v>120238</v>
      </c>
    </row>
    <row r="102" spans="1:13" ht="33" customHeight="1" x14ac:dyDescent="0.25">
      <c r="A102" s="135"/>
      <c r="B102" s="138"/>
      <c r="C102" s="155"/>
      <c r="D102" s="155"/>
      <c r="E102" s="161"/>
      <c r="F102" s="155"/>
      <c r="G102" s="20" t="s">
        <v>32</v>
      </c>
      <c r="H102" s="9">
        <f>SUM(H103:H105)</f>
        <v>53670</v>
      </c>
      <c r="I102" s="4">
        <v>33284</v>
      </c>
      <c r="J102" s="4">
        <v>33284</v>
      </c>
      <c r="K102" s="42">
        <f>SUM(H102:J102)</f>
        <v>120238</v>
      </c>
      <c r="M102" s="7"/>
    </row>
    <row r="103" spans="1:13" ht="13.5" customHeight="1" x14ac:dyDescent="0.25">
      <c r="A103" s="135"/>
      <c r="B103" s="138"/>
      <c r="C103" s="155"/>
      <c r="D103" s="155"/>
      <c r="E103" s="161"/>
      <c r="F103" s="155"/>
      <c r="G103" s="14" t="s">
        <v>30</v>
      </c>
      <c r="H103" s="10">
        <v>150</v>
      </c>
      <c r="I103" s="3">
        <v>200</v>
      </c>
      <c r="J103" s="3">
        <v>200</v>
      </c>
      <c r="K103" s="33">
        <f>SUM(H103:J103)</f>
        <v>550</v>
      </c>
      <c r="M103" s="6"/>
    </row>
    <row r="104" spans="1:13" ht="27" customHeight="1" x14ac:dyDescent="0.25">
      <c r="A104" s="135"/>
      <c r="B104" s="138"/>
      <c r="C104" s="155"/>
      <c r="D104" s="155"/>
      <c r="E104" s="161"/>
      <c r="F104" s="155"/>
      <c r="G104" s="14" t="s">
        <v>33</v>
      </c>
      <c r="H104" s="10">
        <v>4205</v>
      </c>
      <c r="I104" s="3">
        <v>5000</v>
      </c>
      <c r="J104" s="3">
        <v>5000</v>
      </c>
      <c r="K104" s="33">
        <f>SUM(H104:J104)</f>
        <v>14205</v>
      </c>
      <c r="M104" s="6"/>
    </row>
    <row r="105" spans="1:13" ht="13.5" customHeight="1" thickBot="1" x14ac:dyDescent="0.3">
      <c r="A105" s="136"/>
      <c r="B105" s="139"/>
      <c r="C105" s="156"/>
      <c r="D105" s="156"/>
      <c r="E105" s="162"/>
      <c r="F105" s="156"/>
      <c r="G105" s="48" t="s">
        <v>34</v>
      </c>
      <c r="H105" s="60">
        <v>49315</v>
      </c>
      <c r="I105" s="80">
        <v>28084</v>
      </c>
      <c r="J105" s="80">
        <v>28084</v>
      </c>
      <c r="K105" s="47">
        <f>SUM(H105:J105)</f>
        <v>105483</v>
      </c>
      <c r="M105" s="6"/>
    </row>
    <row r="106" spans="1:13" ht="25.5" customHeight="1" x14ac:dyDescent="0.25">
      <c r="A106" s="109" t="s">
        <v>21</v>
      </c>
      <c r="B106" s="113">
        <v>34824</v>
      </c>
      <c r="C106" s="186">
        <v>0</v>
      </c>
      <c r="D106" s="189">
        <v>0</v>
      </c>
      <c r="E106" s="190"/>
      <c r="F106" s="131">
        <v>78848</v>
      </c>
      <c r="G106" s="175" t="s">
        <v>67</v>
      </c>
      <c r="H106" s="175"/>
      <c r="I106" s="29">
        <v>78848</v>
      </c>
      <c r="J106" s="29">
        <v>78848</v>
      </c>
      <c r="K106" s="41">
        <f>K107</f>
        <v>271368</v>
      </c>
      <c r="M106" s="6"/>
    </row>
    <row r="107" spans="1:13" ht="25.5" customHeight="1" x14ac:dyDescent="0.25">
      <c r="A107" s="111"/>
      <c r="B107" s="115"/>
      <c r="C107" s="187"/>
      <c r="D107" s="191"/>
      <c r="E107" s="192"/>
      <c r="F107" s="195"/>
      <c r="G107" s="20" t="s">
        <v>32</v>
      </c>
      <c r="H107" s="9">
        <f>H108</f>
        <v>113672</v>
      </c>
      <c r="I107" s="4">
        <f t="shared" ref="I107:K107" si="15">I108</f>
        <v>78848</v>
      </c>
      <c r="J107" s="4">
        <f t="shared" si="15"/>
        <v>78848</v>
      </c>
      <c r="K107" s="42">
        <f t="shared" si="15"/>
        <v>271368</v>
      </c>
      <c r="M107" s="6"/>
    </row>
    <row r="108" spans="1:13" ht="13.5" customHeight="1" thickBot="1" x14ac:dyDescent="0.3">
      <c r="A108" s="112"/>
      <c r="B108" s="116"/>
      <c r="C108" s="188"/>
      <c r="D108" s="193"/>
      <c r="E108" s="194"/>
      <c r="F108" s="196"/>
      <c r="G108" s="48" t="s">
        <v>34</v>
      </c>
      <c r="H108" s="49">
        <v>113672</v>
      </c>
      <c r="I108" s="85">
        <v>78848</v>
      </c>
      <c r="J108" s="85">
        <v>78848</v>
      </c>
      <c r="K108" s="50">
        <f>H108+I108+J108</f>
        <v>271368</v>
      </c>
      <c r="M108" s="6"/>
    </row>
    <row r="109" spans="1:13" ht="27" customHeight="1" x14ac:dyDescent="0.25">
      <c r="A109" s="172" t="s">
        <v>3</v>
      </c>
      <c r="B109" s="175">
        <f>B10+B19+B106</f>
        <v>163357</v>
      </c>
      <c r="C109" s="175">
        <f>C10</f>
        <v>340625</v>
      </c>
      <c r="D109" s="124">
        <f>D19</f>
        <v>99.999999999999986</v>
      </c>
      <c r="E109" s="180">
        <f>E19</f>
        <v>369011</v>
      </c>
      <c r="F109" s="183">
        <f>F106</f>
        <v>78848</v>
      </c>
      <c r="G109" s="124" t="s">
        <v>68</v>
      </c>
      <c r="H109" s="124"/>
      <c r="I109" s="29">
        <f>I110+I111+I117</f>
        <v>788484</v>
      </c>
      <c r="J109" s="29">
        <f>J110+J111+J117</f>
        <v>788484</v>
      </c>
      <c r="K109" s="41">
        <f>K110+K111+K117</f>
        <v>2528809</v>
      </c>
    </row>
    <row r="110" spans="1:13" ht="27" customHeight="1" x14ac:dyDescent="0.25">
      <c r="A110" s="173"/>
      <c r="B110" s="176"/>
      <c r="C110" s="176"/>
      <c r="D110" s="178"/>
      <c r="E110" s="181"/>
      <c r="F110" s="184"/>
      <c r="G110" s="20" t="s">
        <v>5</v>
      </c>
      <c r="H110" s="9">
        <f>H20</f>
        <v>3787</v>
      </c>
      <c r="I110" s="4">
        <f>I20</f>
        <v>4000</v>
      </c>
      <c r="J110" s="4">
        <f>J20</f>
        <v>4000</v>
      </c>
      <c r="K110" s="42">
        <f>SUM(H110:J110)</f>
        <v>11787</v>
      </c>
    </row>
    <row r="111" spans="1:13" ht="27" customHeight="1" x14ac:dyDescent="0.25">
      <c r="A111" s="173"/>
      <c r="B111" s="176"/>
      <c r="C111" s="176"/>
      <c r="D111" s="178"/>
      <c r="E111" s="181"/>
      <c r="F111" s="184"/>
      <c r="G111" s="20" t="s">
        <v>32</v>
      </c>
      <c r="H111" s="9">
        <f>H112+H113+H114+H115+H116</f>
        <v>900564</v>
      </c>
      <c r="I111" s="4">
        <f>I112+I113+I114+I115+I116</f>
        <v>784484</v>
      </c>
      <c r="J111" s="4">
        <f t="shared" ref="J111" si="16">J112+J113+J114+J115+J116</f>
        <v>784484</v>
      </c>
      <c r="K111" s="42">
        <f>K112+K113+K114+K115+K116</f>
        <v>2469532</v>
      </c>
    </row>
    <row r="112" spans="1:13" ht="24.75" customHeight="1" x14ac:dyDescent="0.25">
      <c r="A112" s="173"/>
      <c r="B112" s="176"/>
      <c r="C112" s="176"/>
      <c r="D112" s="178"/>
      <c r="E112" s="181"/>
      <c r="F112" s="184"/>
      <c r="G112" s="14" t="s">
        <v>37</v>
      </c>
      <c r="H112" s="12">
        <f>H12</f>
        <v>63000</v>
      </c>
      <c r="I112" s="73">
        <f>I12</f>
        <v>90000</v>
      </c>
      <c r="J112" s="73">
        <f>J12</f>
        <v>90000</v>
      </c>
      <c r="K112" s="61">
        <f>H112+I112+J112</f>
        <v>243000</v>
      </c>
    </row>
    <row r="113" spans="1:13" ht="24.75" customHeight="1" x14ac:dyDescent="0.25">
      <c r="A113" s="173"/>
      <c r="B113" s="176"/>
      <c r="C113" s="176"/>
      <c r="D113" s="178"/>
      <c r="E113" s="181"/>
      <c r="F113" s="184"/>
      <c r="G113" s="14" t="s">
        <v>29</v>
      </c>
      <c r="H113" s="12">
        <f>H13</f>
        <v>1000</v>
      </c>
      <c r="I113" s="73">
        <f t="shared" ref="I113:J113" si="17">I13</f>
        <v>18000</v>
      </c>
      <c r="J113" s="73">
        <f t="shared" si="17"/>
        <v>18000</v>
      </c>
      <c r="K113" s="61">
        <f t="shared" ref="K113:K119" si="18">H113+I113+J113</f>
        <v>37000</v>
      </c>
    </row>
    <row r="114" spans="1:13" ht="24.75" customHeight="1" x14ac:dyDescent="0.25">
      <c r="A114" s="173"/>
      <c r="B114" s="176"/>
      <c r="C114" s="176"/>
      <c r="D114" s="178"/>
      <c r="E114" s="181"/>
      <c r="F114" s="184"/>
      <c r="G114" s="14" t="s">
        <v>30</v>
      </c>
      <c r="H114" s="12">
        <f>H22+H14</f>
        <v>44550</v>
      </c>
      <c r="I114" s="73">
        <f>I14+I22</f>
        <v>26850</v>
      </c>
      <c r="J114" s="73">
        <f t="shared" ref="J114" si="19">J14+J22</f>
        <v>26850</v>
      </c>
      <c r="K114" s="61">
        <f t="shared" si="18"/>
        <v>98250</v>
      </c>
    </row>
    <row r="115" spans="1:13" ht="25.5" customHeight="1" x14ac:dyDescent="0.25">
      <c r="A115" s="173"/>
      <c r="B115" s="176"/>
      <c r="C115" s="176"/>
      <c r="D115" s="178"/>
      <c r="E115" s="181"/>
      <c r="F115" s="184"/>
      <c r="G115" s="14" t="s">
        <v>38</v>
      </c>
      <c r="H115" s="12">
        <f>H23+H15</f>
        <v>92642</v>
      </c>
      <c r="I115" s="73">
        <f t="shared" ref="I115:J115" si="20">I23+I15</f>
        <v>140225</v>
      </c>
      <c r="J115" s="73">
        <f t="shared" si="20"/>
        <v>140225</v>
      </c>
      <c r="K115" s="61">
        <f t="shared" si="18"/>
        <v>373092</v>
      </c>
    </row>
    <row r="116" spans="1:13" ht="24.75" customHeight="1" x14ac:dyDescent="0.25">
      <c r="A116" s="173"/>
      <c r="B116" s="176"/>
      <c r="C116" s="176"/>
      <c r="D116" s="178"/>
      <c r="E116" s="181"/>
      <c r="F116" s="184"/>
      <c r="G116" s="14" t="s">
        <v>34</v>
      </c>
      <c r="H116" s="12">
        <f>H108+H24+H16</f>
        <v>699372</v>
      </c>
      <c r="I116" s="73">
        <f t="shared" ref="I116:J116" si="21">I108+I24+I16</f>
        <v>509409</v>
      </c>
      <c r="J116" s="73">
        <f t="shared" si="21"/>
        <v>509409</v>
      </c>
      <c r="K116" s="61">
        <f t="shared" si="18"/>
        <v>1718190</v>
      </c>
    </row>
    <row r="117" spans="1:13" ht="27" customHeight="1" x14ac:dyDescent="0.25">
      <c r="A117" s="173"/>
      <c r="B117" s="176"/>
      <c r="C117" s="176"/>
      <c r="D117" s="178"/>
      <c r="E117" s="181"/>
      <c r="F117" s="184"/>
      <c r="G117" s="21" t="s">
        <v>35</v>
      </c>
      <c r="H117" s="17">
        <f>H25+H17</f>
        <v>47490</v>
      </c>
      <c r="I117" s="4">
        <f>I119</f>
        <v>0</v>
      </c>
      <c r="J117" s="4">
        <f>J119</f>
        <v>0</v>
      </c>
      <c r="K117" s="43">
        <f>H117+I117+J117</f>
        <v>47490</v>
      </c>
    </row>
    <row r="118" spans="1:13" ht="24" customHeight="1" x14ac:dyDescent="0.25">
      <c r="A118" s="173"/>
      <c r="B118" s="176"/>
      <c r="C118" s="176"/>
      <c r="D118" s="178"/>
      <c r="E118" s="181"/>
      <c r="F118" s="184"/>
      <c r="G118" s="26" t="s">
        <v>29</v>
      </c>
      <c r="H118" s="19">
        <f>H26+H18</f>
        <v>27490</v>
      </c>
      <c r="I118" s="86">
        <f t="shared" ref="I118:J118" si="22">I26+I18</f>
        <v>0</v>
      </c>
      <c r="J118" s="86">
        <f t="shared" si="22"/>
        <v>0</v>
      </c>
      <c r="K118" s="62">
        <f t="shared" si="18"/>
        <v>27490</v>
      </c>
    </row>
    <row r="119" spans="1:13" ht="24" customHeight="1" thickBot="1" x14ac:dyDescent="0.3">
      <c r="A119" s="174"/>
      <c r="B119" s="177"/>
      <c r="C119" s="177"/>
      <c r="D119" s="179"/>
      <c r="E119" s="182"/>
      <c r="F119" s="185"/>
      <c r="G119" s="44" t="s">
        <v>39</v>
      </c>
      <c r="H119" s="35">
        <f>H27</f>
        <v>20000</v>
      </c>
      <c r="I119" s="87">
        <f t="shared" ref="I119:J119" si="23">I27</f>
        <v>0</v>
      </c>
      <c r="J119" s="87">
        <f t="shared" si="23"/>
        <v>0</v>
      </c>
      <c r="K119" s="63">
        <f t="shared" si="18"/>
        <v>20000</v>
      </c>
    </row>
    <row r="120" spans="1:13" ht="36.75" customHeight="1" x14ac:dyDescent="0.25">
      <c r="A120" s="105" t="s">
        <v>65</v>
      </c>
      <c r="B120" s="106"/>
      <c r="C120" s="106"/>
      <c r="D120" s="106"/>
      <c r="E120" s="106"/>
      <c r="F120" s="106"/>
      <c r="G120" s="168" t="s">
        <v>66</v>
      </c>
      <c r="H120" s="169"/>
      <c r="I120" s="29">
        <v>63792</v>
      </c>
      <c r="J120" s="29">
        <v>63792</v>
      </c>
      <c r="K120" s="41">
        <v>214142</v>
      </c>
    </row>
    <row r="121" spans="1:13" ht="36.75" customHeight="1" x14ac:dyDescent="0.25">
      <c r="A121" s="102" t="s">
        <v>41</v>
      </c>
      <c r="B121" s="96">
        <v>22766</v>
      </c>
      <c r="C121" s="99">
        <v>0</v>
      </c>
      <c r="D121" s="99">
        <v>100</v>
      </c>
      <c r="E121" s="96">
        <v>63792</v>
      </c>
      <c r="F121" s="99">
        <v>0</v>
      </c>
      <c r="G121" s="20" t="s">
        <v>32</v>
      </c>
      <c r="H121" s="68">
        <v>63792</v>
      </c>
      <c r="I121" s="4">
        <f>I122</f>
        <v>63792</v>
      </c>
      <c r="J121" s="4">
        <f>J122</f>
        <v>63792</v>
      </c>
      <c r="K121" s="42">
        <f>K122</f>
        <v>191376</v>
      </c>
    </row>
    <row r="122" spans="1:13" ht="36.75" customHeight="1" x14ac:dyDescent="0.25">
      <c r="A122" s="103"/>
      <c r="B122" s="97"/>
      <c r="C122" s="100"/>
      <c r="D122" s="100"/>
      <c r="E122" s="97"/>
      <c r="F122" s="100"/>
      <c r="G122" s="14" t="s">
        <v>38</v>
      </c>
      <c r="H122" s="70">
        <v>63792</v>
      </c>
      <c r="I122" s="88">
        <v>63792</v>
      </c>
      <c r="J122" s="88">
        <v>63792</v>
      </c>
      <c r="K122" s="72">
        <f>H122+I122+J122</f>
        <v>191376</v>
      </c>
    </row>
    <row r="123" spans="1:13" ht="36.75" customHeight="1" x14ac:dyDescent="0.25">
      <c r="A123" s="103"/>
      <c r="B123" s="97"/>
      <c r="C123" s="100"/>
      <c r="D123" s="100"/>
      <c r="E123" s="97"/>
      <c r="F123" s="100"/>
      <c r="G123" s="21" t="s">
        <v>35</v>
      </c>
      <c r="H123" s="68">
        <v>22766</v>
      </c>
      <c r="I123" s="4">
        <f>I124</f>
        <v>0</v>
      </c>
      <c r="J123" s="4">
        <f>J124</f>
        <v>0</v>
      </c>
      <c r="K123" s="42">
        <f>K124</f>
        <v>22766</v>
      </c>
    </row>
    <row r="124" spans="1:13" ht="39.75" customHeight="1" thickBot="1" x14ac:dyDescent="0.3">
      <c r="A124" s="104"/>
      <c r="B124" s="98"/>
      <c r="C124" s="101"/>
      <c r="D124" s="101"/>
      <c r="E124" s="98"/>
      <c r="F124" s="101"/>
      <c r="G124" s="48" t="s">
        <v>38</v>
      </c>
      <c r="H124" s="69">
        <v>22766</v>
      </c>
      <c r="I124" s="89">
        <v>0</v>
      </c>
      <c r="J124" s="89">
        <v>0</v>
      </c>
      <c r="K124" s="71">
        <f>H124</f>
        <v>22766</v>
      </c>
    </row>
    <row r="125" spans="1:13" ht="29.25" customHeight="1" thickBot="1" x14ac:dyDescent="0.3">
      <c r="A125" s="64" t="s">
        <v>22</v>
      </c>
      <c r="B125" s="65">
        <f>B10+B19+B106+B121</f>
        <v>186123</v>
      </c>
      <c r="C125" s="65">
        <f>C109</f>
        <v>340625</v>
      </c>
      <c r="D125" s="66">
        <v>100</v>
      </c>
      <c r="E125" s="65">
        <f>E121+E109</f>
        <v>432803</v>
      </c>
      <c r="F125" s="65">
        <f>F109</f>
        <v>78848</v>
      </c>
      <c r="G125" s="170">
        <f>B125+C125+E125+F125</f>
        <v>1038399</v>
      </c>
      <c r="H125" s="171"/>
      <c r="I125" s="65">
        <f>I109+I120</f>
        <v>852276</v>
      </c>
      <c r="J125" s="65">
        <f>J109+J120</f>
        <v>852276</v>
      </c>
      <c r="K125" s="67">
        <f>G125+I125+J125</f>
        <v>2742951</v>
      </c>
      <c r="M125" s="6"/>
    </row>
    <row r="127" spans="1:13" ht="15.75" x14ac:dyDescent="0.25">
      <c r="A127" s="1" t="s">
        <v>24</v>
      </c>
      <c r="B127" s="1"/>
      <c r="H127" s="1" t="s">
        <v>25</v>
      </c>
    </row>
  </sheetData>
  <mergeCells count="150">
    <mergeCell ref="G120:H120"/>
    <mergeCell ref="G125:H125"/>
    <mergeCell ref="A28:A32"/>
    <mergeCell ref="B28:B32"/>
    <mergeCell ref="A109:A119"/>
    <mergeCell ref="B109:B119"/>
    <mergeCell ref="C109:C119"/>
    <mergeCell ref="D109:D119"/>
    <mergeCell ref="E109:E119"/>
    <mergeCell ref="F109:F119"/>
    <mergeCell ref="G101:H101"/>
    <mergeCell ref="A106:A108"/>
    <mergeCell ref="B106:B108"/>
    <mergeCell ref="C106:C108"/>
    <mergeCell ref="D106:E108"/>
    <mergeCell ref="F106:F108"/>
    <mergeCell ref="G106:H106"/>
    <mergeCell ref="A101:A105"/>
    <mergeCell ref="C44:C47"/>
    <mergeCell ref="D44:D47"/>
    <mergeCell ref="E44:E47"/>
    <mergeCell ref="F44:F47"/>
    <mergeCell ref="F101:F105"/>
    <mergeCell ref="F96:F100"/>
    <mergeCell ref="G96:H96"/>
    <mergeCell ref="A89:A95"/>
    <mergeCell ref="B89:B95"/>
    <mergeCell ref="C89:C95"/>
    <mergeCell ref="D89:D95"/>
    <mergeCell ref="E89:E95"/>
    <mergeCell ref="F89:F95"/>
    <mergeCell ref="G109:H109"/>
    <mergeCell ref="B101:B105"/>
    <mergeCell ref="C101:C105"/>
    <mergeCell ref="D101:D105"/>
    <mergeCell ref="E101:E105"/>
    <mergeCell ref="G89:H89"/>
    <mergeCell ref="A96:A100"/>
    <mergeCell ref="B96:B100"/>
    <mergeCell ref="C96:C100"/>
    <mergeCell ref="D96:D100"/>
    <mergeCell ref="E96:E100"/>
    <mergeCell ref="G77:H77"/>
    <mergeCell ref="A82:A88"/>
    <mergeCell ref="B82:B88"/>
    <mergeCell ref="C82:C88"/>
    <mergeCell ref="D82:D88"/>
    <mergeCell ref="E82:E88"/>
    <mergeCell ref="F82:F88"/>
    <mergeCell ref="G82:H82"/>
    <mergeCell ref="A77:A81"/>
    <mergeCell ref="B77:B81"/>
    <mergeCell ref="C77:C81"/>
    <mergeCell ref="D77:D81"/>
    <mergeCell ref="E77:E81"/>
    <mergeCell ref="F77:F81"/>
    <mergeCell ref="G69:H69"/>
    <mergeCell ref="A73:A76"/>
    <mergeCell ref="B73:B76"/>
    <mergeCell ref="C73:C76"/>
    <mergeCell ref="D73:D76"/>
    <mergeCell ref="E73:E76"/>
    <mergeCell ref="F73:F76"/>
    <mergeCell ref="G73:H73"/>
    <mergeCell ref="A69:A72"/>
    <mergeCell ref="B69:B72"/>
    <mergeCell ref="C69:C72"/>
    <mergeCell ref="D69:D72"/>
    <mergeCell ref="E69:E72"/>
    <mergeCell ref="F69:F72"/>
    <mergeCell ref="G60:H60"/>
    <mergeCell ref="A64:A68"/>
    <mergeCell ref="B64:B68"/>
    <mergeCell ref="C64:C68"/>
    <mergeCell ref="D64:D68"/>
    <mergeCell ref="E64:E68"/>
    <mergeCell ref="F64:F68"/>
    <mergeCell ref="G64:H64"/>
    <mergeCell ref="A60:A63"/>
    <mergeCell ref="B60:B63"/>
    <mergeCell ref="C60:C63"/>
    <mergeCell ref="D60:D63"/>
    <mergeCell ref="E60:E63"/>
    <mergeCell ref="F60:F63"/>
    <mergeCell ref="A19:A27"/>
    <mergeCell ref="B19:B27"/>
    <mergeCell ref="C19:C27"/>
    <mergeCell ref="D19:D27"/>
    <mergeCell ref="E19:E27"/>
    <mergeCell ref="F19:F27"/>
    <mergeCell ref="G48:H48"/>
    <mergeCell ref="A53:A59"/>
    <mergeCell ref="B53:B59"/>
    <mergeCell ref="C53:C59"/>
    <mergeCell ref="D53:D59"/>
    <mergeCell ref="E53:E59"/>
    <mergeCell ref="F53:F59"/>
    <mergeCell ref="G53:H53"/>
    <mergeCell ref="A48:A52"/>
    <mergeCell ref="B48:B52"/>
    <mergeCell ref="C48:C52"/>
    <mergeCell ref="D48:D52"/>
    <mergeCell ref="E48:E52"/>
    <mergeCell ref="F48:F52"/>
    <mergeCell ref="D28:D32"/>
    <mergeCell ref="E28:E32"/>
    <mergeCell ref="F28:F32"/>
    <mergeCell ref="G39:H39"/>
    <mergeCell ref="A4:K4"/>
    <mergeCell ref="A5:K5"/>
    <mergeCell ref="A7:A9"/>
    <mergeCell ref="B7:B9"/>
    <mergeCell ref="C7:E7"/>
    <mergeCell ref="F7:F9"/>
    <mergeCell ref="G7:K8"/>
    <mergeCell ref="D8:E8"/>
    <mergeCell ref="G9:H9"/>
    <mergeCell ref="A44:A47"/>
    <mergeCell ref="B44:B47"/>
    <mergeCell ref="G44:H44"/>
    <mergeCell ref="A39:A43"/>
    <mergeCell ref="B39:B43"/>
    <mergeCell ref="C39:C43"/>
    <mergeCell ref="D39:D43"/>
    <mergeCell ref="E39:E43"/>
    <mergeCell ref="F39:F43"/>
    <mergeCell ref="E121:E124"/>
    <mergeCell ref="F121:F124"/>
    <mergeCell ref="A121:A124"/>
    <mergeCell ref="B121:B124"/>
    <mergeCell ref="C121:C124"/>
    <mergeCell ref="D121:D124"/>
    <mergeCell ref="A120:F120"/>
    <mergeCell ref="G10:H10"/>
    <mergeCell ref="G19:H19"/>
    <mergeCell ref="A10:A18"/>
    <mergeCell ref="B10:B18"/>
    <mergeCell ref="C10:C18"/>
    <mergeCell ref="D10:D18"/>
    <mergeCell ref="E10:E18"/>
    <mergeCell ref="F10:F18"/>
    <mergeCell ref="G28:H28"/>
    <mergeCell ref="A33:A38"/>
    <mergeCell ref="B33:B38"/>
    <mergeCell ref="C33:C38"/>
    <mergeCell ref="D33:D38"/>
    <mergeCell ref="E33:E38"/>
    <mergeCell ref="F33:F38"/>
    <mergeCell ref="G33:H33"/>
    <mergeCell ref="C28:C32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Darbinieks</dc:creator>
  <cp:lastModifiedBy>Violeta KĻAVIŅA</cp:lastModifiedBy>
  <cp:lastPrinted>2026-01-22T07:19:50Z</cp:lastPrinted>
  <dcterms:created xsi:type="dcterms:W3CDTF">2023-04-12T14:59:20Z</dcterms:created>
  <dcterms:modified xsi:type="dcterms:W3CDTF">2026-04-10T12:31:47Z</dcterms:modified>
</cp:coreProperties>
</file>